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sconkol.pl\users\home\annamo\Przetargi 2025\34_Leki ogólne, fomakina, płyny inf i receptura\"/>
    </mc:Choice>
  </mc:AlternateContent>
  <xr:revisionPtr revIDLastSave="0" documentId="13_ncr:1_{13E118CF-2BEC-4694-BEC6-3EED82A9207F}" xr6:coauthVersionLast="47" xr6:coauthVersionMax="47" xr10:uidLastSave="{00000000-0000-0000-0000-000000000000}"/>
  <bookViews>
    <workbookView xWindow="2730" yWindow="2730" windowWidth="21600" windowHeight="11295" tabRatio="500" firstSheet="5" activeTab="10" xr2:uid="{00000000-000D-0000-FFFF-FFFF00000000}"/>
  </bookViews>
  <sheets>
    <sheet name="Antytrombina" sheetId="1" r:id="rId1"/>
    <sheet name="Sevofluran" sheetId="2" r:id="rId2"/>
    <sheet name="Formalina" sheetId="3" r:id="rId3"/>
    <sheet name="NaCl" sheetId="4" r:id="rId4"/>
    <sheet name="ogólne" sheetId="5" r:id="rId5"/>
    <sheet name="ogólne2" sheetId="6" r:id="rId6"/>
    <sheet name="Furosemid" sheetId="7" r:id="rId7"/>
    <sheet name="KCl" sheetId="8" r:id="rId8"/>
    <sheet name="Drotaveryna" sheetId="9" r:id="rId9"/>
    <sheet name="Ibuprofen" sheetId="10" r:id="rId10"/>
    <sheet name="Receptura" sheetId="12" r:id="rId1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N14" i="6" l="1"/>
  <c r="M14" i="6"/>
  <c r="L14" i="6"/>
  <c r="K14" i="6"/>
  <c r="J14" i="6"/>
  <c r="L9" i="6"/>
  <c r="J4" i="6"/>
  <c r="G16" i="5"/>
  <c r="K16" i="5" s="1"/>
  <c r="M16" i="5" s="1"/>
  <c r="I6" i="3"/>
  <c r="I5" i="3"/>
  <c r="I5" i="2"/>
  <c r="G24" i="12"/>
  <c r="J24" i="12" s="1"/>
  <c r="L24" i="12" s="1"/>
  <c r="N24" i="12" s="1"/>
  <c r="I24" i="12"/>
  <c r="I23" i="12"/>
  <c r="G23" i="12"/>
  <c r="K23" i="12" s="1"/>
  <c r="M23" i="12" s="1"/>
  <c r="I11" i="12"/>
  <c r="G11" i="12"/>
  <c r="K11" i="12" s="1"/>
  <c r="I13" i="12"/>
  <c r="G13" i="12"/>
  <c r="J13" i="12" s="1"/>
  <c r="I22" i="12"/>
  <c r="G22" i="12"/>
  <c r="K22" i="12" s="1"/>
  <c r="I5" i="12"/>
  <c r="I4" i="12"/>
  <c r="G5" i="12"/>
  <c r="J5" i="12" s="1"/>
  <c r="G4" i="12"/>
  <c r="J4" i="12" s="1"/>
  <c r="L4" i="12" s="1"/>
  <c r="I19" i="12"/>
  <c r="G19" i="12"/>
  <c r="K19" i="12" s="1"/>
  <c r="M19" i="12" s="1"/>
  <c r="I18" i="12"/>
  <c r="G18" i="12"/>
  <c r="K18" i="12" s="1"/>
  <c r="M18" i="12" s="1"/>
  <c r="I21" i="12"/>
  <c r="I20" i="12"/>
  <c r="G21" i="12"/>
  <c r="K21" i="12" s="1"/>
  <c r="G20" i="12"/>
  <c r="K20" i="12" s="1"/>
  <c r="M20" i="12" s="1"/>
  <c r="I17" i="12"/>
  <c r="G17" i="12"/>
  <c r="K17" i="12" s="1"/>
  <c r="M17" i="12" s="1"/>
  <c r="I16" i="12"/>
  <c r="G16" i="12"/>
  <c r="I15" i="12"/>
  <c r="G15" i="12"/>
  <c r="J15" i="12" s="1"/>
  <c r="I14" i="12"/>
  <c r="G14" i="12"/>
  <c r="J14" i="12" s="1"/>
  <c r="I12" i="12"/>
  <c r="G12" i="12"/>
  <c r="K12" i="12" s="1"/>
  <c r="M12" i="12" s="1"/>
  <c r="I10" i="12"/>
  <c r="G10" i="12"/>
  <c r="J10" i="12" s="1"/>
  <c r="I9" i="12"/>
  <c r="G9" i="12"/>
  <c r="I8" i="12"/>
  <c r="G8" i="12"/>
  <c r="K8" i="12" s="1"/>
  <c r="M8" i="12" s="1"/>
  <c r="I7" i="12"/>
  <c r="G7" i="12"/>
  <c r="I6" i="12"/>
  <c r="G6" i="12"/>
  <c r="K6" i="12" s="1"/>
  <c r="I16" i="5"/>
  <c r="I15" i="5"/>
  <c r="G15" i="5"/>
  <c r="K15" i="5" s="1"/>
  <c r="M15" i="5" s="1"/>
  <c r="I12" i="5"/>
  <c r="G12" i="5"/>
  <c r="J12" i="5" s="1"/>
  <c r="L12" i="5" s="1"/>
  <c r="N12" i="5" s="1"/>
  <c r="I17" i="5"/>
  <c r="G17" i="5"/>
  <c r="K17" i="5" s="1"/>
  <c r="M17" i="5" s="1"/>
  <c r="I18" i="5"/>
  <c r="G18" i="5"/>
  <c r="K18" i="5" s="1"/>
  <c r="M18" i="5" s="1"/>
  <c r="I31" i="5"/>
  <c r="G31" i="5"/>
  <c r="K31" i="5" s="1"/>
  <c r="I9" i="6"/>
  <c r="G9" i="6"/>
  <c r="J16" i="5" l="1"/>
  <c r="L16" i="5" s="1"/>
  <c r="N16" i="5"/>
  <c r="K12" i="5"/>
  <c r="M12" i="5" s="1"/>
  <c r="J23" i="12"/>
  <c r="K13" i="12"/>
  <c r="K24" i="12"/>
  <c r="M24" i="12" s="1"/>
  <c r="G25" i="12"/>
  <c r="J11" i="12"/>
  <c r="M11" i="12"/>
  <c r="M13" i="12"/>
  <c r="L13" i="12"/>
  <c r="N13" i="12" s="1"/>
  <c r="K4" i="12"/>
  <c r="M4" i="12" s="1"/>
  <c r="K5" i="12"/>
  <c r="M5" i="12" s="1"/>
  <c r="J22" i="12"/>
  <c r="L22" i="12" s="1"/>
  <c r="N22" i="12" s="1"/>
  <c r="M22" i="12"/>
  <c r="L5" i="12"/>
  <c r="N5" i="12" s="1"/>
  <c r="N4" i="12"/>
  <c r="J6" i="12"/>
  <c r="L6" i="12" s="1"/>
  <c r="N6" i="12" s="1"/>
  <c r="J18" i="12"/>
  <c r="L18" i="12" s="1"/>
  <c r="J19" i="12"/>
  <c r="J20" i="12"/>
  <c r="J21" i="12"/>
  <c r="M21" i="12"/>
  <c r="J17" i="12"/>
  <c r="L17" i="12" s="1"/>
  <c r="K15" i="12"/>
  <c r="M15" i="12" s="1"/>
  <c r="J12" i="12"/>
  <c r="L12" i="12" s="1"/>
  <c r="N12" i="12" s="1"/>
  <c r="J8" i="12"/>
  <c r="L8" i="12" s="1"/>
  <c r="M6" i="12"/>
  <c r="L15" i="12"/>
  <c r="N15" i="12" s="1"/>
  <c r="L14" i="12"/>
  <c r="N14" i="12" s="1"/>
  <c r="L10" i="12"/>
  <c r="N10" i="12" s="1"/>
  <c r="K10" i="12"/>
  <c r="M10" i="12" s="1"/>
  <c r="K14" i="12"/>
  <c r="M14" i="12" s="1"/>
  <c r="K16" i="12"/>
  <c r="M16" i="12" s="1"/>
  <c r="J7" i="12"/>
  <c r="K7" i="12"/>
  <c r="J16" i="12"/>
  <c r="J9" i="12"/>
  <c r="K9" i="12"/>
  <c r="M9" i="12" s="1"/>
  <c r="J15" i="5"/>
  <c r="L15" i="5" s="1"/>
  <c r="N15" i="5" s="1"/>
  <c r="J17" i="5"/>
  <c r="L17" i="5" s="1"/>
  <c r="N17" i="5" s="1"/>
  <c r="J18" i="5"/>
  <c r="L18" i="5" s="1"/>
  <c r="N18" i="5" s="1"/>
  <c r="J31" i="5"/>
  <c r="M31" i="5"/>
  <c r="J9" i="6"/>
  <c r="K9" i="6"/>
  <c r="M9" i="6" s="1"/>
  <c r="L23" i="12" l="1"/>
  <c r="N23" i="12"/>
  <c r="J25" i="12"/>
  <c r="L11" i="12"/>
  <c r="N11" i="12" s="1"/>
  <c r="N18" i="12"/>
  <c r="L19" i="12"/>
  <c r="N19" i="12" s="1"/>
  <c r="K25" i="12"/>
  <c r="N8" i="12"/>
  <c r="L21" i="12"/>
  <c r="N21" i="12" s="1"/>
  <c r="L20" i="12"/>
  <c r="N20" i="12"/>
  <c r="N17" i="12"/>
  <c r="M7" i="12"/>
  <c r="M25" i="12" s="1"/>
  <c r="L16" i="12"/>
  <c r="N16" i="12" s="1"/>
  <c r="L7" i="12"/>
  <c r="L25" i="12" s="1"/>
  <c r="L9" i="12"/>
  <c r="N9" i="12" s="1"/>
  <c r="L31" i="5"/>
  <c r="N31" i="5" s="1"/>
  <c r="N9" i="6"/>
  <c r="N7" i="12" l="1"/>
  <c r="N25" i="12" s="1"/>
  <c r="I4" i="10" l="1"/>
  <c r="G4" i="10"/>
  <c r="G5" i="10" s="1"/>
  <c r="I3" i="9"/>
  <c r="G3" i="9"/>
  <c r="G4" i="9" s="1"/>
  <c r="I4" i="8"/>
  <c r="G4" i="8"/>
  <c r="J4" i="8" s="1"/>
  <c r="I6" i="7"/>
  <c r="G6" i="7"/>
  <c r="J6" i="7" s="1"/>
  <c r="I5" i="7"/>
  <c r="G5" i="7"/>
  <c r="K5" i="7" s="1"/>
  <c r="I4" i="7"/>
  <c r="G4" i="7"/>
  <c r="I13" i="6"/>
  <c r="G13" i="6"/>
  <c r="J13" i="6" s="1"/>
  <c r="I12" i="6"/>
  <c r="G12" i="6"/>
  <c r="K12" i="6" s="1"/>
  <c r="M12" i="6" s="1"/>
  <c r="I11" i="6"/>
  <c r="G11" i="6"/>
  <c r="J11" i="6" s="1"/>
  <c r="I10" i="6"/>
  <c r="G10" i="6"/>
  <c r="J10" i="6" s="1"/>
  <c r="I8" i="6"/>
  <c r="G8" i="6"/>
  <c r="K8" i="6" s="1"/>
  <c r="I7" i="6"/>
  <c r="G7" i="6"/>
  <c r="I6" i="6"/>
  <c r="G6" i="6"/>
  <c r="I5" i="6"/>
  <c r="G5" i="6"/>
  <c r="L4" i="6"/>
  <c r="I4" i="6"/>
  <c r="G4" i="6"/>
  <c r="I30" i="5"/>
  <c r="G30" i="5"/>
  <c r="K30" i="5" s="1"/>
  <c r="M30" i="5" s="1"/>
  <c r="I29" i="5"/>
  <c r="G29" i="5"/>
  <c r="I28" i="5"/>
  <c r="G28" i="5"/>
  <c r="J28" i="5" s="1"/>
  <c r="L28" i="5" s="1"/>
  <c r="N28" i="5" s="1"/>
  <c r="I27" i="5"/>
  <c r="G27" i="5"/>
  <c r="I26" i="5"/>
  <c r="G26" i="5"/>
  <c r="J26" i="5" s="1"/>
  <c r="I25" i="5"/>
  <c r="G25" i="5"/>
  <c r="K25" i="5" s="1"/>
  <c r="M25" i="5" s="1"/>
  <c r="I24" i="5"/>
  <c r="G24" i="5"/>
  <c r="J24" i="5" s="1"/>
  <c r="I23" i="5"/>
  <c r="G23" i="5"/>
  <c r="J23" i="5" s="1"/>
  <c r="I22" i="5"/>
  <c r="G22" i="5"/>
  <c r="I21" i="5"/>
  <c r="G21" i="5"/>
  <c r="K21" i="5" s="1"/>
  <c r="I20" i="5"/>
  <c r="G20" i="5"/>
  <c r="I19" i="5"/>
  <c r="G19" i="5"/>
  <c r="I14" i="5"/>
  <c r="G14" i="5"/>
  <c r="J14" i="5" s="1"/>
  <c r="I13" i="5"/>
  <c r="G13" i="5"/>
  <c r="K13" i="5" s="1"/>
  <c r="I11" i="5"/>
  <c r="G11" i="5"/>
  <c r="I10" i="5"/>
  <c r="G10" i="5"/>
  <c r="J10" i="5" s="1"/>
  <c r="I9" i="5"/>
  <c r="G9" i="5"/>
  <c r="K9" i="5" s="1"/>
  <c r="M9" i="5" s="1"/>
  <c r="I8" i="5"/>
  <c r="G8" i="5"/>
  <c r="K8" i="5" s="1"/>
  <c r="M8" i="5" s="1"/>
  <c r="I7" i="5"/>
  <c r="G7" i="5"/>
  <c r="J7" i="5" s="1"/>
  <c r="I6" i="5"/>
  <c r="G6" i="5"/>
  <c r="G5" i="5"/>
  <c r="I8" i="4"/>
  <c r="G8" i="4"/>
  <c r="J8" i="4" s="1"/>
  <c r="I7" i="4"/>
  <c r="G7" i="4"/>
  <c r="K7" i="4" s="1"/>
  <c r="M7" i="4" s="1"/>
  <c r="I6" i="4"/>
  <c r="G6" i="4"/>
  <c r="I5" i="4"/>
  <c r="G5" i="4"/>
  <c r="J5" i="4" s="1"/>
  <c r="G6" i="3"/>
  <c r="J6" i="3" s="1"/>
  <c r="G5" i="3"/>
  <c r="K5" i="3" s="1"/>
  <c r="G5" i="2"/>
  <c r="J5" i="2" s="1"/>
  <c r="I4" i="1"/>
  <c r="G4" i="1"/>
  <c r="G5" i="1" s="1"/>
  <c r="K4" i="8" l="1"/>
  <c r="M4" i="8" s="1"/>
  <c r="G14" i="6"/>
  <c r="G32" i="5"/>
  <c r="K8" i="4"/>
  <c r="M8" i="4" s="1"/>
  <c r="J7" i="4"/>
  <c r="L7" i="4" s="1"/>
  <c r="N7" i="4" s="1"/>
  <c r="G9" i="4"/>
  <c r="K5" i="4"/>
  <c r="J5" i="3"/>
  <c r="J7" i="3" s="1"/>
  <c r="M5" i="3"/>
  <c r="K28" i="5"/>
  <c r="M28" i="5"/>
  <c r="K7" i="5"/>
  <c r="M7" i="5" s="1"/>
  <c r="K10" i="5"/>
  <c r="M10" i="5" s="1"/>
  <c r="K23" i="5"/>
  <c r="M23" i="5" s="1"/>
  <c r="J30" i="5"/>
  <c r="L30" i="5" s="1"/>
  <c r="J7" i="6"/>
  <c r="L7" i="6" s="1"/>
  <c r="N7" i="6" s="1"/>
  <c r="J12" i="6"/>
  <c r="L12" i="6" s="1"/>
  <c r="N12" i="6" s="1"/>
  <c r="M4" i="6"/>
  <c r="K7" i="6"/>
  <c r="M7" i="6" s="1"/>
  <c r="J13" i="5"/>
  <c r="L13" i="5" s="1"/>
  <c r="N13" i="5" s="1"/>
  <c r="M13" i="5"/>
  <c r="M21" i="5"/>
  <c r="K10" i="6"/>
  <c r="M10" i="6" s="1"/>
  <c r="K4" i="6"/>
  <c r="J21" i="5"/>
  <c r="L21" i="5" s="1"/>
  <c r="N21" i="5" s="1"/>
  <c r="J9" i="5"/>
  <c r="L9" i="5" s="1"/>
  <c r="N9" i="5" s="1"/>
  <c r="K5" i="5"/>
  <c r="J29" i="5"/>
  <c r="K13" i="6"/>
  <c r="M13" i="6" s="1"/>
  <c r="J25" i="5"/>
  <c r="L25" i="5" s="1"/>
  <c r="J5" i="5"/>
  <c r="K26" i="5"/>
  <c r="M26" i="5" s="1"/>
  <c r="K29" i="5"/>
  <c r="M29" i="5" s="1"/>
  <c r="J4" i="7"/>
  <c r="L4" i="7" s="1"/>
  <c r="K4" i="7"/>
  <c r="M4" i="7" s="1"/>
  <c r="K6" i="7"/>
  <c r="M6" i="7" s="1"/>
  <c r="L26" i="5"/>
  <c r="N26" i="5"/>
  <c r="L7" i="5"/>
  <c r="N7" i="5"/>
  <c r="L11" i="6"/>
  <c r="N11" i="6" s="1"/>
  <c r="L23" i="5"/>
  <c r="N23" i="5" s="1"/>
  <c r="L6" i="7"/>
  <c r="N6" i="7" s="1"/>
  <c r="L10" i="5"/>
  <c r="N10" i="5"/>
  <c r="L8" i="4"/>
  <c r="N8" i="4"/>
  <c r="L6" i="3"/>
  <c r="N6" i="3" s="1"/>
  <c r="L24" i="5"/>
  <c r="N24" i="5" s="1"/>
  <c r="L13" i="6"/>
  <c r="N13" i="6"/>
  <c r="L10" i="6"/>
  <c r="N10" i="6" s="1"/>
  <c r="L5" i="2"/>
  <c r="L6" i="2" s="1"/>
  <c r="J6" i="2"/>
  <c r="N4" i="7"/>
  <c r="L5" i="4"/>
  <c r="N5" i="4" s="1"/>
  <c r="M5" i="4"/>
  <c r="K22" i="5"/>
  <c r="M22" i="5" s="1"/>
  <c r="G6" i="2"/>
  <c r="K6" i="3"/>
  <c r="J4" i="10"/>
  <c r="J5" i="10" s="1"/>
  <c r="G7" i="3"/>
  <c r="J11" i="5"/>
  <c r="K20" i="5"/>
  <c r="M20" i="5" s="1"/>
  <c r="J27" i="5"/>
  <c r="K6" i="6"/>
  <c r="M6" i="6" s="1"/>
  <c r="K4" i="10"/>
  <c r="K5" i="10" s="1"/>
  <c r="L4" i="8"/>
  <c r="N4" i="8" s="1"/>
  <c r="J6" i="5"/>
  <c r="K11" i="5"/>
  <c r="M11" i="5" s="1"/>
  <c r="J22" i="5"/>
  <c r="K27" i="5"/>
  <c r="M27" i="5" s="1"/>
  <c r="N4" i="6"/>
  <c r="J8" i="6"/>
  <c r="J5" i="7"/>
  <c r="G7" i="7"/>
  <c r="K6" i="5"/>
  <c r="M6" i="5" s="1"/>
  <c r="J20" i="5"/>
  <c r="J6" i="6"/>
  <c r="J8" i="5"/>
  <c r="J4" i="1"/>
  <c r="K5" i="2"/>
  <c r="M5" i="2" s="1"/>
  <c r="K6" i="4"/>
  <c r="K9" i="4" s="1"/>
  <c r="L14" i="5"/>
  <c r="N14" i="5" s="1"/>
  <c r="J19" i="5"/>
  <c r="K24" i="5"/>
  <c r="M24" i="5" s="1"/>
  <c r="J5" i="6"/>
  <c r="M8" i="6"/>
  <c r="K11" i="6"/>
  <c r="M11" i="6" s="1"/>
  <c r="M5" i="7"/>
  <c r="J3" i="9"/>
  <c r="J4" i="9" s="1"/>
  <c r="J6" i="4"/>
  <c r="K14" i="5"/>
  <c r="M14" i="5" s="1"/>
  <c r="K4" i="1"/>
  <c r="M4" i="1" s="1"/>
  <c r="K19" i="5"/>
  <c r="M19" i="5" s="1"/>
  <c r="K5" i="6"/>
  <c r="M5" i="6" s="1"/>
  <c r="K3" i="9"/>
  <c r="M3" i="9" l="1"/>
  <c r="M4" i="9" s="1"/>
  <c r="K4" i="9"/>
  <c r="K7" i="7"/>
  <c r="J32" i="5"/>
  <c r="K32" i="5"/>
  <c r="L5" i="3"/>
  <c r="L7" i="3" s="1"/>
  <c r="N30" i="5"/>
  <c r="M5" i="5"/>
  <c r="M32" i="5" s="1"/>
  <c r="L5" i="5"/>
  <c r="N25" i="5"/>
  <c r="L29" i="5"/>
  <c r="N29" i="5" s="1"/>
  <c r="M7" i="7"/>
  <c r="L5" i="7"/>
  <c r="L7" i="7" s="1"/>
  <c r="J7" i="7"/>
  <c r="L27" i="5"/>
  <c r="N27" i="5" s="1"/>
  <c r="N5" i="2"/>
  <c r="N6" i="2" s="1"/>
  <c r="L6" i="6"/>
  <c r="N6" i="6" s="1"/>
  <c r="L11" i="5"/>
  <c r="N11" i="5" s="1"/>
  <c r="L8" i="5"/>
  <c r="N8" i="5" s="1"/>
  <c r="L3" i="9"/>
  <c r="L22" i="5"/>
  <c r="N22" i="5" s="1"/>
  <c r="L20" i="5"/>
  <c r="N20" i="5" s="1"/>
  <c r="L6" i="5"/>
  <c r="M6" i="4"/>
  <c r="M9" i="4" s="1"/>
  <c r="L6" i="4"/>
  <c r="N6" i="4" s="1"/>
  <c r="N9" i="4" s="1"/>
  <c r="M6" i="3"/>
  <c r="M7" i="3" s="1"/>
  <c r="K7" i="3"/>
  <c r="L19" i="5"/>
  <c r="N19" i="5" s="1"/>
  <c r="L4" i="10"/>
  <c r="L8" i="6"/>
  <c r="N8" i="6" s="1"/>
  <c r="L4" i="1"/>
  <c r="L5" i="1" s="1"/>
  <c r="J5" i="1"/>
  <c r="J9" i="4"/>
  <c r="L5" i="6"/>
  <c r="M4" i="10"/>
  <c r="M5" i="10" s="1"/>
  <c r="N4" i="10" l="1"/>
  <c r="N5" i="10" s="1"/>
  <c r="L5" i="10"/>
  <c r="N3" i="9"/>
  <c r="N4" i="9" s="1"/>
  <c r="L4" i="9"/>
  <c r="N5" i="5"/>
  <c r="L32" i="5"/>
  <c r="L9" i="4"/>
  <c r="N5" i="3"/>
  <c r="N7" i="3" s="1"/>
  <c r="N6" i="5"/>
  <c r="N4" i="1"/>
  <c r="N5" i="1" s="1"/>
  <c r="N5" i="7"/>
  <c r="N7" i="7" s="1"/>
  <c r="N5" i="6"/>
  <c r="N32" i="5" l="1"/>
</calcChain>
</file>

<file path=xl/sharedStrings.xml><?xml version="1.0" encoding="utf-8"?>
<sst xmlns="http://schemas.openxmlformats.org/spreadsheetml/2006/main" count="350" uniqueCount="123">
  <si>
    <t xml:space="preserve"> </t>
  </si>
  <si>
    <t>Pakiet 1 - Antytrombina III</t>
  </si>
  <si>
    <t>6</t>
  </si>
  <si>
    <t>7</t>
  </si>
  <si>
    <t>8</t>
  </si>
  <si>
    <t>9</t>
  </si>
  <si>
    <t>10</t>
  </si>
  <si>
    <t>Lp.</t>
  </si>
  <si>
    <t>Nazwa międzynarodowa preparatu - postać - dawka</t>
  </si>
  <si>
    <t>Nazwa handlowa preparatu - postać - dawka - producent - kod EAN</t>
  </si>
  <si>
    <t>J.m.</t>
  </si>
  <si>
    <t>Ilość</t>
  </si>
  <si>
    <t>Cena jedn. netto zł.</t>
  </si>
  <si>
    <t>Wartość netto zł                (kolumna 5x6)</t>
  </si>
  <si>
    <t xml:space="preserve">VAT% </t>
  </si>
  <si>
    <t>Cena jedn. brutto zł. (kolumna 6+VAT)</t>
  </si>
  <si>
    <t>Wartość brutto zł          (kolumna 7+8)</t>
  </si>
  <si>
    <t>Wartość netto ZAKRES OPCJONALNY zł                  (50% x kol. 7)</t>
  </si>
  <si>
    <t>Wartość brutto ZAKRES OPCJONALNY zł                  (kolumna 50% x kol. 10)</t>
  </si>
  <si>
    <t>Wartość netto  MAKSYMALNA WARTOŚĆ (WRAZ Z OPCJĄ) zł                  (kolumna 7+11)</t>
  </si>
  <si>
    <t>Wartość brutto MAKSYMALNA WARTOŚĆ (WRAZ Z OPCJĄ) zł                  (kolumna 10+11)</t>
  </si>
  <si>
    <t>Antithrombin III Immuno         inj. doż. 500 j.m. x 1 kpl.</t>
  </si>
  <si>
    <t>op</t>
  </si>
  <si>
    <t>RAZEM</t>
  </si>
  <si>
    <t>Pakiet nr 2- Sevofluran</t>
  </si>
  <si>
    <t xml:space="preserve">Sevofluranum płyn wziewny; op. Butelka posiadająca łatwe uzupełnianie z zamknięciem Quik-Fil Mark II, op. 250ml; </t>
  </si>
  <si>
    <t>Zamawiający wymaga aby zaoferowany preparat był kompatybilny z posiadanym przez zamawiającego parownikami Sigma Delta, Tec-7, Sevotec-5, TEC 850 SEV., co zostanie potwierdzone informacją zawartą w Charakterystyce Produktu Leczniczego lub oświadczeniem producenta</t>
  </si>
  <si>
    <t>Pakiet nr 3 -formalina</t>
  </si>
  <si>
    <t>Wartość brutto MAKSYMALNA WARTOŚĆ (WRAZ Z OPCJĄ) zł                  (kolumna 10+12)</t>
  </si>
  <si>
    <t>Formalina buforowana obojętna 10% Stężenie formaldehydu 4%                      pH 7,0 - 7,4.                                        Opkowanie 1L</t>
  </si>
  <si>
    <t>Formalina buforowana obojętna 10%     Stężenie formaldehydu 4%                  pH 7,0 - 7,4.                                        Opkowanie 5L</t>
  </si>
  <si>
    <t>Zamawiający wymaga:</t>
  </si>
  <si>
    <t>1. Kartę Charakterystyki zaoferowanego produktu</t>
  </si>
  <si>
    <t xml:space="preserve">2. raport kontroli jakości (przy każdej dostawie towaru), który zawierał będzie m.in..:  gęstość  w g/ml; zawarość: Na₂HPO₄ g/l i NaH₂PO₄ · H₂O g/l, ph oraz </t>
  </si>
  <si>
    <t xml:space="preserve">    procentowość zaoferowanego produktu</t>
  </si>
  <si>
    <t>3. by dostawy towaru były wykonywane środkami transportu zapewniającymi warunki określone w Kartach Charakterystyki zaoferowanych produktów</t>
  </si>
  <si>
    <t xml:space="preserve">   (dotyczy temperatury i wilgotności)</t>
  </si>
  <si>
    <t>4. by zaoferwane produkty były odpowiednio oznakowane</t>
  </si>
  <si>
    <t>5. by do faktury zakupu były dołączone informacje dotyczące serii i daty ważności zaoferowanych produktów.</t>
  </si>
  <si>
    <t>6. by zaoferowany produkt zarejestrowany był jako wyrób medyczny</t>
  </si>
  <si>
    <t>Pakiet nr 4 - 0,9% NaCl</t>
  </si>
  <si>
    <t>Nazwa handlowa preparatu - postać - dawka - producent -              kod EAN</t>
  </si>
  <si>
    <r>
      <rPr>
        <sz val="10"/>
        <rFont val="Century Gothic"/>
        <family val="2"/>
        <charset val="238"/>
      </rPr>
      <t>Natruim chloratum 0.9% - butelka stojąca wyposażona w dwa sterylne,płaskie, równej wielkości  niezależnie zabezpieczone porty,                                                               z możliwością dodania dodatkowej objętości: 70 ml-80 ml; 10</t>
    </r>
    <r>
      <rPr>
        <b/>
        <sz val="10"/>
        <rFont val="Century Gothic"/>
        <family val="2"/>
        <charset val="238"/>
      </rPr>
      <t>0 ml</t>
    </r>
  </si>
  <si>
    <t>szt.</t>
  </si>
  <si>
    <r>
      <rPr>
        <sz val="10"/>
        <rFont val="Century Gothic"/>
        <family val="2"/>
        <charset val="238"/>
      </rPr>
      <t xml:space="preserve">Natruim chloratum 0.9% - butelka stojąca wyposażona w dwa sterylne, płaskie, równej wielkości niezależnie zabezpieczone porty,                                                               z możliwością dodania dodatkowej objętości: 100 ml-120 ml; </t>
    </r>
    <r>
      <rPr>
        <b/>
        <sz val="10"/>
        <rFont val="Century Gothic"/>
        <family val="2"/>
        <charset val="238"/>
      </rPr>
      <t>250 ml</t>
    </r>
  </si>
  <si>
    <r>
      <rPr>
        <sz val="10"/>
        <rFont val="Century Gothic"/>
        <family val="2"/>
        <charset val="238"/>
      </rPr>
      <t xml:space="preserve">Natruim chloratum 0.9% - butelka stojąca wyposażona  w dwa sterylne, płaskie, równej wielkości niezależnie zabezpieczone porty,                                                                        z możliwością dodania dodatkowej objętości: 120 ml-150 ml; </t>
    </r>
    <r>
      <rPr>
        <b/>
        <sz val="10"/>
        <rFont val="Century Gothic"/>
        <family val="2"/>
        <charset val="238"/>
      </rPr>
      <t>500 ml</t>
    </r>
  </si>
  <si>
    <r>
      <rPr>
        <sz val="10"/>
        <rFont val="Century Gothic"/>
        <family val="2"/>
        <charset val="238"/>
      </rPr>
      <t>Natruim chloratum 0.9% - butelka stojąca wyposażona  w dwa sterylne, płaskie, równej wielkości niezależnie zabezpieczone porty,                                                                        z możliwością dodania dodatkowej objętości: 200 ml-122 ml; 10</t>
    </r>
    <r>
      <rPr>
        <b/>
        <sz val="10"/>
        <rFont val="Century Gothic"/>
        <family val="2"/>
        <charset val="238"/>
      </rPr>
      <t>00 ml</t>
    </r>
  </si>
  <si>
    <t>Pakiet nr 5 - Leki ogólne 1</t>
  </si>
  <si>
    <t>Wartość netto ZAKRES OPCJONALNY zł                  (kolumna 50% x kol. 7)</t>
  </si>
  <si>
    <t>Wartość brutto ZAKRES OPCJONALNY zł                  ( 50% x kol. 10)</t>
  </si>
  <si>
    <t>Acetylsalicylicum ac. S tabl. 0.3 g x 20</t>
  </si>
  <si>
    <t>Apixabanum 2,5 mg x 60 tabletek powlekanych</t>
  </si>
  <si>
    <t>Apixabanum 5 mg x 60 tabletek powlekanych</t>
  </si>
  <si>
    <t>Caspofunginum, Proszek do sporządzania koncentratu roztworu do infuzji 50mg x 1 fiolka</t>
  </si>
  <si>
    <t>szt</t>
  </si>
  <si>
    <t>Caspofunginum, Proszek do sporządzania koncentratu roztworu do infuzji 70mg x 1 fiolka</t>
  </si>
  <si>
    <t>Ciprofloxacinum                          0,5 g tabl.powlekane                              x 10 sztuk</t>
  </si>
  <si>
    <t>Ciprofloxacinum                         0,25 g tabl.powlekane                               x 10 sztuk</t>
  </si>
  <si>
    <t>Diclofenacum  0,074% roztwór do płukania jamy ustnej i gardła  a 200 ml</t>
  </si>
  <si>
    <t>Drotaverini hydrochloridum, Tabletki powlekane, 40 mg x 20 tabl</t>
  </si>
  <si>
    <t xml:space="preserve">Metamizolum natricum tabl. 0.5 g x 20 </t>
  </si>
  <si>
    <t>Mycophenolas mofetil, Kapsułki twarde, 250 mg x 100 kaps</t>
  </si>
  <si>
    <t>Mycophenolas mofetil, Kapsułki twarde, 500 mg x 50 tabl</t>
  </si>
  <si>
    <t>Norepinephrine r-r do inf. 4mg/4ml x 5 ampułek</t>
  </si>
  <si>
    <t>Pentoxifillinum prolong. tabl. o przedłużonym uwalnianiu 0.4 g x 60</t>
  </si>
  <si>
    <t>Piracetamum 20% roz. do inj. 3g/15 ml x 4 amp</t>
  </si>
  <si>
    <t>Piracetamum inj. doż.            12 g/60 ml x 20 fl.</t>
  </si>
  <si>
    <t>Piracetamum roz. do inj. 1g/5 ml x 12 amp.</t>
  </si>
  <si>
    <t>Piracetamum tabl. powl. 0.8 g x 60</t>
  </si>
  <si>
    <t>Piracetamum tabl. powl. 1,2 g x 60</t>
  </si>
  <si>
    <t>Sotalolum 40 mg x 60 tabl.</t>
  </si>
  <si>
    <t xml:space="preserve">Sotalolum 80 mg x 30 tabl. </t>
  </si>
  <si>
    <t>Troxerutinum, Krople do oczu, roztwór, 50 mg/ml, op. 10ml</t>
  </si>
  <si>
    <t>RAZEM:</t>
  </si>
  <si>
    <t xml:space="preserve">Pakiet 6  - leki ogólne 2 </t>
  </si>
  <si>
    <t>Aqua pro inect. inj. 5 ml poliet. x 100 amp.</t>
  </si>
  <si>
    <t>Aqua pro inect. inj.10 ml poliet. x 100 amp.</t>
  </si>
  <si>
    <t>Baclofenum tabl.                    10 mg x 50</t>
  </si>
  <si>
    <t>Baclofenum tabl.                     25 mg x 50</t>
  </si>
  <si>
    <t>Magnesium sulfate 20% inj. doż. 10 ml x 10 amp.</t>
  </si>
  <si>
    <t>Metoclopramidum inj.         10 mg/2 ml x 5 amp.</t>
  </si>
  <si>
    <t>Metoclopramidum tabl.        10 mg x 50</t>
  </si>
  <si>
    <t>Natrii bicarbonas 8.4%        inj. doz. 20 ml x 10 amp.</t>
  </si>
  <si>
    <t>Natrii chloridum 10%           plas. inj. 10 ml x 100 amp.</t>
  </si>
  <si>
    <t>Wartość netto ZAKRES OPCJONALNY zł                  ( 50% x kol. 7)</t>
  </si>
  <si>
    <t>Furosemidum inj.                   20 mg/2 ml x 50 amp.</t>
  </si>
  <si>
    <t>Metamizolum natricum         inj. 1 g/2 ml x 5 amp.</t>
  </si>
  <si>
    <t>Metamizolum natricum         inj. 2.5 g/5 ml x 5 amp.</t>
  </si>
  <si>
    <t>Pakiet 8 - KCl</t>
  </si>
  <si>
    <t>Kalium chloratum 15%, 150 mg/ml, koncentrat do sporządzania roztworu do infuzji, 20 amp a 10ml; Po otwarciu ampułki, wylot dokładnie pasuje do końcówki strzykawki typu Luer oraz Luer-Lock; dlatego nie ma konieczności używania igły.</t>
  </si>
  <si>
    <t>Pakiet 9 - Drotaveryna</t>
  </si>
  <si>
    <t>Drotaverini hydrochloridum, Roztwór do wstrzykiwań, 20 mg/ml x 5 amp</t>
  </si>
  <si>
    <t>Pakiet 10 - Ibuprofen</t>
  </si>
  <si>
    <t>Pakiet 7 - Furosemidum/Metamizol</t>
  </si>
  <si>
    <t>Wyrób medyczny w formie aerozolu, będący sztuczną śliną, która nawilża śluzówkę i łagodzi dolegliwości związane z niewystarczającą produkcją śliny. Aerozol 50ml</t>
  </si>
  <si>
    <t>Mucopolisaccharidum polisulphatum 25 000j., maść op. 100g</t>
  </si>
  <si>
    <t>krem do skóry o działaniu łagodzącym, kojącym i regenerującym, przeznaczony do pielęgnacji twarzy i ciała osób po radio lub chemioterapii zawierający: pantenol, alantoinę, kwas hialuronowy, olej migdałowy, oliwę z oliwek, ekstrakt z lukrecji, ekstrakt z algi brunatnicy, ekstrakt z nagietka, ekstrakt z trzciny Karka op.  150ml</t>
  </si>
  <si>
    <t>Dapagliflozinum 10mg tabl powl.</t>
  </si>
  <si>
    <t>Empagliflozinum 10mg tabl powl x 28</t>
  </si>
  <si>
    <t>Entecavirum monohydricum 0,5mg tabletki powlekane op x 30</t>
  </si>
  <si>
    <t>Ibuprofenum, Roztwór do infuzji, 400 mg/100 ml; op x 20 butelek</t>
  </si>
  <si>
    <t>Pakiet 11  - receptura</t>
  </si>
  <si>
    <t>Butelka apteczna 28mm 1000ml</t>
  </si>
  <si>
    <t>Butelka apteczna 28mm 250ml</t>
  </si>
  <si>
    <t>Butelka apteczna 28mm 500ml</t>
  </si>
  <si>
    <t>Pudełko apteczne 125ml/100g</t>
  </si>
  <si>
    <t>Pudełko apteczne 15ml/10g</t>
  </si>
  <si>
    <t>Pudełko apteczne 220ml/200g</t>
  </si>
  <si>
    <t>Podkładki pergaminowe 100mm x 100sztuk</t>
  </si>
  <si>
    <t xml:space="preserve">Etykiety recepturowe białe samoprzylepne; rozmiar ok. 35x65mm; op x 50 </t>
  </si>
  <si>
    <t xml:space="preserve">Etykiety recepturowe pomarańczowe samoprzylepne; rozmiar ok. 35x65mm; op x 50 </t>
  </si>
  <si>
    <t>Etykiety recepturowe samoprzylepne "chronić od światła" x 56 sztuk</t>
  </si>
  <si>
    <t>Etykiety recepturowe samoprzylepne "przechowywać w chłodnym miejscu" x 87 sztuk</t>
  </si>
  <si>
    <t>Etykiety recepturowe samoprzylepne "trucizna" x 100 sztuk</t>
  </si>
  <si>
    <t>Etykiety recepturowe samoprzylepne " zmieszać przed Użyciem" x 56 sztuk</t>
  </si>
  <si>
    <t>Butelka apteczna 22mm, 100ml</t>
  </si>
  <si>
    <t>Butelka apteczna 18mm, 50ml</t>
  </si>
  <si>
    <t>Butelka apteczna 18mm, 20ml</t>
  </si>
  <si>
    <t>Torebki apteczne białe 12x19cm x 100szt</t>
  </si>
  <si>
    <t>Pudełko apteczne 170ml/150g</t>
  </si>
  <si>
    <t>Pudełko apteczne 65ml/50g</t>
  </si>
  <si>
    <t>Torebka termoizolacyjna 130-220mm</t>
  </si>
  <si>
    <t>Torebka termoizolacyjna 160-270mm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</si>
</sst>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z_ł_-;\-* #,##0.00\ _z_ł_-;_-* \-??\ _z_ł_-;_-@_-"/>
    <numFmt numFmtId="165" formatCode="_-* #,##0.00&quot; zł&quot;_-;\-* #,##0.00&quot; zł&quot;_-;_-* \-??&quot; zł&quot;_-;_-@_-"/>
    <numFmt numFmtId="166" formatCode="_-* #,##0.00_-;\-* #,##0.00_-;_-* \-??_-;_-@_-"/>
  </numFmts>
  <fonts count="13">
    <font>
      <sz val="11"/>
      <color rgb="FF000000"/>
      <name val="Calibri"/>
      <family val="2"/>
      <charset val="1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rgb="FF000000"/>
      <name val="Czcionka tekstu podstawowego"/>
      <family val="2"/>
      <charset val="238"/>
    </font>
    <font>
      <sz val="10"/>
      <name val="Arial CE"/>
      <charset val="238"/>
    </font>
    <font>
      <sz val="10"/>
      <color rgb="FF000000"/>
      <name val="Century Gothic"/>
      <family val="2"/>
      <charset val="238"/>
    </font>
    <font>
      <sz val="10"/>
      <name val="Century Gothic"/>
      <family val="2"/>
      <charset val="238"/>
    </font>
    <font>
      <b/>
      <sz val="10"/>
      <name val="Century Gothic"/>
      <family val="2"/>
      <charset val="238"/>
    </font>
    <font>
      <sz val="10"/>
      <color rgb="FFFF0000"/>
      <name val="Century Gothic"/>
      <family val="2"/>
      <charset val="238"/>
    </font>
    <font>
      <sz val="11"/>
      <name val="Calibri Light"/>
      <family val="2"/>
      <charset val="238"/>
    </font>
    <font>
      <sz val="11"/>
      <color rgb="FF000000"/>
      <name val="Calibri Light"/>
      <family val="2"/>
      <charset val="238"/>
    </font>
    <font>
      <sz val="10"/>
      <name val="Calibri Light"/>
      <family val="2"/>
      <charset val="238"/>
    </font>
    <font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3">
    <xf numFmtId="0" fontId="0" fillId="0" borderId="0"/>
    <xf numFmtId="166" fontId="1" fillId="0" borderId="0" applyBorder="0" applyProtection="0"/>
    <xf numFmtId="165" fontId="1" fillId="0" borderId="0" applyBorder="0" applyProtection="0"/>
    <xf numFmtId="9" fontId="1" fillId="0" borderId="0" applyBorder="0" applyProtection="0"/>
    <xf numFmtId="164" fontId="1" fillId="0" borderId="0" applyBorder="0" applyProtection="0"/>
    <xf numFmtId="0" fontId="2" fillId="0" borderId="0"/>
    <xf numFmtId="0" fontId="1" fillId="0" borderId="0"/>
    <xf numFmtId="0" fontId="3" fillId="0" borderId="0"/>
    <xf numFmtId="0" fontId="4" fillId="0" borderId="0"/>
    <xf numFmtId="9" fontId="1" fillId="0" borderId="0" applyBorder="0" applyProtection="0"/>
    <xf numFmtId="165" fontId="1" fillId="0" borderId="0" applyBorder="0" applyProtection="0"/>
    <xf numFmtId="165" fontId="12" fillId="0" borderId="0" applyBorder="0" applyProtection="0"/>
    <xf numFmtId="165" fontId="12" fillId="0" borderId="0" applyBorder="0" applyProtection="0"/>
  </cellStyleXfs>
  <cellXfs count="129">
    <xf numFmtId="0" fontId="0" fillId="0" borderId="0" xfId="0"/>
    <xf numFmtId="0" fontId="6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wrapText="1"/>
    </xf>
    <xf numFmtId="0" fontId="5" fillId="0" borderId="0" xfId="0" applyFont="1"/>
    <xf numFmtId="0" fontId="6" fillId="0" borderId="0" xfId="0" applyFont="1"/>
    <xf numFmtId="0" fontId="8" fillId="0" borderId="0" xfId="0" applyFont="1"/>
    <xf numFmtId="4" fontId="6" fillId="0" borderId="0" xfId="0" applyNumberFormat="1" applyFont="1"/>
    <xf numFmtId="0" fontId="6" fillId="2" borderId="0" xfId="0" applyFont="1" applyFill="1"/>
    <xf numFmtId="49" fontId="6" fillId="0" borderId="0" xfId="0" applyNumberFormat="1" applyFont="1" applyAlignment="1">
      <alignment horizontal="right"/>
    </xf>
    <xf numFmtId="0" fontId="6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3" fontId="6" fillId="0" borderId="1" xfId="0" applyNumberFormat="1" applyFont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center" vertical="center" wrapText="1"/>
    </xf>
    <xf numFmtId="4" fontId="6" fillId="0" borderId="0" xfId="0" applyNumberFormat="1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 shrinkToFit="1"/>
    </xf>
    <xf numFmtId="0" fontId="6" fillId="0" borderId="1" xfId="0" applyFont="1" applyBorder="1" applyAlignment="1">
      <alignment horizontal="left" vertical="center" wrapText="1"/>
    </xf>
    <xf numFmtId="4" fontId="5" fillId="0" borderId="1" xfId="0" applyNumberFormat="1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/>
    </xf>
    <xf numFmtId="0" fontId="6" fillId="0" borderId="0" xfId="0" applyFont="1" applyAlignment="1">
      <alignment horizontal="left" vertical="center" wrapText="1"/>
    </xf>
    <xf numFmtId="3" fontId="6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6" fillId="0" borderId="0" xfId="0" applyFont="1" applyAlignment="1">
      <alignment vertical="center" wrapText="1" shrinkToFit="1"/>
    </xf>
    <xf numFmtId="49" fontId="6" fillId="0" borderId="1" xfId="0" applyNumberFormat="1" applyFont="1" applyBorder="1" applyAlignment="1">
      <alignment horizontal="center" vertical="center" wrapText="1" shrinkToFit="1"/>
    </xf>
    <xf numFmtId="0" fontId="5" fillId="0" borderId="1" xfId="7" applyFont="1" applyBorder="1" applyAlignment="1">
      <alignment horizontal="left" vertical="center" wrapText="1"/>
    </xf>
    <xf numFmtId="9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left" vertical="center" wrapText="1" shrinkToFit="1"/>
    </xf>
    <xf numFmtId="3" fontId="6" fillId="0" borderId="1" xfId="0" applyNumberFormat="1" applyFont="1" applyBorder="1" applyAlignment="1">
      <alignment horizontal="center" vertical="center" wrapText="1" shrinkToFit="1"/>
    </xf>
    <xf numFmtId="4" fontId="6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horizontal="left" vertical="center" wrapText="1" shrinkToFit="1"/>
    </xf>
    <xf numFmtId="0" fontId="6" fillId="0" borderId="0" xfId="0" applyFont="1" applyAlignment="1">
      <alignment horizontal="center" vertical="center" wrapText="1" shrinkToFit="1"/>
    </xf>
    <xf numFmtId="0" fontId="5" fillId="0" borderId="0" xfId="0" applyFont="1" applyAlignment="1">
      <alignment horizontal="center"/>
    </xf>
    <xf numFmtId="0" fontId="6" fillId="0" borderId="1" xfId="8" applyFont="1" applyBorder="1" applyAlignment="1">
      <alignment horizontal="left"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/>
    <xf numFmtId="4" fontId="6" fillId="0" borderId="1" xfId="0" applyNumberFormat="1" applyFont="1" applyBorder="1"/>
    <xf numFmtId="0" fontId="6" fillId="0" borderId="1" xfId="0" applyFont="1" applyBorder="1" applyAlignment="1">
      <alignment vertical="center"/>
    </xf>
    <xf numFmtId="4" fontId="6" fillId="0" borderId="1" xfId="0" applyNumberFormat="1" applyFont="1" applyBorder="1" applyAlignment="1">
      <alignment vertical="center"/>
    </xf>
    <xf numFmtId="4" fontId="6" fillId="0" borderId="1" xfId="0" applyNumberFormat="1" applyFont="1" applyBorder="1" applyAlignment="1">
      <alignment horizontal="center"/>
    </xf>
    <xf numFmtId="0" fontId="5" fillId="0" borderId="0" xfId="0" applyFont="1" applyAlignment="1">
      <alignment vertical="center"/>
    </xf>
    <xf numFmtId="3" fontId="6" fillId="0" borderId="0" xfId="0" applyNumberFormat="1" applyFont="1"/>
    <xf numFmtId="0" fontId="6" fillId="0" borderId="0" xfId="6" applyFont="1"/>
    <xf numFmtId="0" fontId="6" fillId="0" borderId="0" xfId="6" applyFont="1" applyAlignment="1">
      <alignment vertical="center" wrapText="1" shrinkToFit="1"/>
    </xf>
    <xf numFmtId="0" fontId="6" fillId="0" borderId="0" xfId="6" applyFont="1" applyAlignment="1">
      <alignment horizontal="center"/>
    </xf>
    <xf numFmtId="4" fontId="6" fillId="0" borderId="0" xfId="6" applyNumberFormat="1" applyFont="1"/>
    <xf numFmtId="0" fontId="6" fillId="0" borderId="1" xfId="6" applyFont="1" applyBorder="1" applyAlignment="1">
      <alignment horizontal="center" vertical="center" wrapText="1"/>
    </xf>
    <xf numFmtId="0" fontId="6" fillId="0" borderId="1" xfId="6" applyFont="1" applyBorder="1" applyAlignment="1">
      <alignment horizontal="center" vertical="center" wrapText="1" shrinkToFit="1"/>
    </xf>
    <xf numFmtId="3" fontId="6" fillId="0" borderId="1" xfId="6" applyNumberFormat="1" applyFont="1" applyBorder="1" applyAlignment="1">
      <alignment horizontal="center" vertical="center" wrapText="1"/>
    </xf>
    <xf numFmtId="3" fontId="6" fillId="0" borderId="2" xfId="6" applyNumberFormat="1" applyFont="1" applyBorder="1" applyAlignment="1">
      <alignment horizontal="center" vertical="center" wrapText="1"/>
    </xf>
    <xf numFmtId="0" fontId="6" fillId="0" borderId="3" xfId="6" applyFont="1" applyBorder="1" applyAlignment="1">
      <alignment horizontal="center" vertical="center" wrapText="1"/>
    </xf>
    <xf numFmtId="4" fontId="6" fillId="0" borderId="3" xfId="0" applyNumberFormat="1" applyFont="1" applyBorder="1" applyAlignment="1">
      <alignment horizontal="center" vertical="center" wrapText="1"/>
    </xf>
    <xf numFmtId="3" fontId="6" fillId="0" borderId="3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2" xfId="6" applyFont="1" applyBorder="1" applyAlignment="1">
      <alignment horizontal="center" vertical="center" wrapText="1"/>
    </xf>
    <xf numFmtId="49" fontId="6" fillId="0" borderId="1" xfId="8" applyNumberFormat="1" applyFont="1" applyBorder="1" applyAlignment="1">
      <alignment horizontal="left" vertical="center" wrapText="1"/>
    </xf>
    <xf numFmtId="4" fontId="6" fillId="0" borderId="1" xfId="6" applyNumberFormat="1" applyFont="1" applyBorder="1" applyAlignment="1">
      <alignment horizontal="center" vertical="center" wrapText="1"/>
    </xf>
    <xf numFmtId="9" fontId="6" fillId="0" borderId="1" xfId="4" applyNumberFormat="1" applyFont="1" applyBorder="1" applyAlignment="1" applyProtection="1">
      <alignment horizontal="center" vertical="center" wrapText="1"/>
    </xf>
    <xf numFmtId="0" fontId="6" fillId="0" borderId="2" xfId="6" applyFont="1" applyBorder="1"/>
    <xf numFmtId="0" fontId="6" fillId="0" borderId="0" xfId="6" applyFont="1" applyAlignment="1">
      <alignment vertical="center" wrapText="1"/>
    </xf>
    <xf numFmtId="3" fontId="6" fillId="0" borderId="0" xfId="6" applyNumberFormat="1" applyFont="1"/>
    <xf numFmtId="0" fontId="10" fillId="0" borderId="0" xfId="0" applyFont="1"/>
    <xf numFmtId="0" fontId="9" fillId="0" borderId="0" xfId="6" applyFont="1"/>
    <xf numFmtId="0" fontId="9" fillId="0" borderId="0" xfId="6" applyFont="1" applyAlignment="1">
      <alignment vertical="center" wrapText="1" shrinkToFit="1"/>
    </xf>
    <xf numFmtId="0" fontId="9" fillId="0" borderId="0" xfId="6" applyFont="1" applyAlignment="1">
      <alignment horizontal="center"/>
    </xf>
    <xf numFmtId="4" fontId="9" fillId="0" borderId="0" xfId="6" applyNumberFormat="1" applyFont="1"/>
    <xf numFmtId="0" fontId="9" fillId="0" borderId="1" xfId="6" applyFont="1" applyBorder="1" applyAlignment="1">
      <alignment horizontal="center" vertical="center" wrapText="1"/>
    </xf>
    <xf numFmtId="0" fontId="9" fillId="0" borderId="1" xfId="6" applyFont="1" applyBorder="1" applyAlignment="1">
      <alignment horizontal="center" vertical="center" wrapText="1" shrinkToFit="1"/>
    </xf>
    <xf numFmtId="3" fontId="9" fillId="0" borderId="1" xfId="6" applyNumberFormat="1" applyFont="1" applyBorder="1" applyAlignment="1">
      <alignment horizontal="center" vertical="center" wrapText="1"/>
    </xf>
    <xf numFmtId="3" fontId="9" fillId="0" borderId="2" xfId="6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/>
    </xf>
    <xf numFmtId="3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 shrinkToFit="1"/>
    </xf>
    <xf numFmtId="0" fontId="6" fillId="0" borderId="1" xfId="0" applyFont="1" applyBorder="1" applyAlignment="1">
      <alignment horizontal="center" vertical="center"/>
    </xf>
    <xf numFmtId="166" fontId="1" fillId="0" borderId="1" xfId="1" applyBorder="1" applyAlignment="1" applyProtection="1">
      <alignment horizontal="center" vertical="center"/>
    </xf>
    <xf numFmtId="9" fontId="1" fillId="0" borderId="1" xfId="3" applyBorder="1" applyAlignment="1" applyProtection="1">
      <alignment horizontal="center" vertical="center"/>
    </xf>
    <xf numFmtId="165" fontId="1" fillId="0" borderId="0" xfId="2" applyBorder="1" applyProtection="1"/>
    <xf numFmtId="49" fontId="6" fillId="2" borderId="1" xfId="0" applyNumberFormat="1" applyFont="1" applyFill="1" applyBorder="1" applyAlignment="1">
      <alignment horizontal="center" vertical="center" wrapText="1"/>
    </xf>
    <xf numFmtId="166" fontId="1" fillId="0" borderId="1" xfId="1" applyBorder="1" applyAlignment="1" applyProtection="1">
      <alignment horizontal="center" vertical="center" wrapText="1"/>
    </xf>
    <xf numFmtId="9" fontId="1" fillId="0" borderId="1" xfId="3" applyBorder="1" applyAlignment="1" applyProtection="1">
      <alignment horizontal="center" vertical="center" wrapText="1"/>
    </xf>
    <xf numFmtId="0" fontId="10" fillId="0" borderId="1" xfId="0" applyFont="1" applyBorder="1"/>
    <xf numFmtId="166" fontId="1" fillId="0" borderId="1" xfId="1" applyBorder="1" applyProtection="1"/>
    <xf numFmtId="165" fontId="1" fillId="0" borderId="1" xfId="2" applyBorder="1" applyProtection="1"/>
    <xf numFmtId="165" fontId="10" fillId="0" borderId="0" xfId="0" applyNumberFormat="1" applyFont="1"/>
    <xf numFmtId="0" fontId="5" fillId="0" borderId="1" xfId="0" applyFont="1" applyBorder="1"/>
    <xf numFmtId="0" fontId="5" fillId="0" borderId="1" xfId="0" applyFont="1" applyBorder="1" applyAlignment="1">
      <alignment horizontal="center" vertical="center"/>
    </xf>
    <xf numFmtId="4" fontId="5" fillId="0" borderId="1" xfId="0" applyNumberFormat="1" applyFont="1" applyBorder="1"/>
    <xf numFmtId="0" fontId="0" fillId="0" borderId="1" xfId="0" applyBorder="1"/>
    <xf numFmtId="4" fontId="0" fillId="0" borderId="1" xfId="0" applyNumberFormat="1" applyBorder="1"/>
    <xf numFmtId="0" fontId="11" fillId="0" borderId="1" xfId="0" applyFont="1" applyBorder="1" applyAlignment="1">
      <alignment horizontal="center" vertical="center" wrapText="1"/>
    </xf>
    <xf numFmtId="4" fontId="11" fillId="0" borderId="1" xfId="0" applyNumberFormat="1" applyFont="1" applyBorder="1" applyAlignment="1">
      <alignment horizontal="center" vertical="center" wrapText="1"/>
    </xf>
    <xf numFmtId="3" fontId="11" fillId="0" borderId="1" xfId="0" applyNumberFormat="1" applyFont="1" applyBorder="1" applyAlignment="1">
      <alignment horizontal="center" vertical="center" wrapText="1"/>
    </xf>
    <xf numFmtId="10" fontId="5" fillId="0" borderId="1" xfId="0" applyNumberFormat="1" applyFont="1" applyBorder="1" applyAlignment="1">
      <alignment horizontal="center" vertical="center"/>
    </xf>
    <xf numFmtId="10" fontId="6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2" fontId="6" fillId="0" borderId="1" xfId="0" applyNumberFormat="1" applyFont="1" applyBorder="1" applyAlignment="1">
      <alignment horizontal="center" vertical="center" wrapText="1"/>
    </xf>
    <xf numFmtId="0" fontId="6" fillId="0" borderId="0" xfId="6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165" fontId="6" fillId="0" borderId="0" xfId="2" applyFont="1" applyBorder="1" applyProtection="1"/>
    <xf numFmtId="2" fontId="6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2" fontId="6" fillId="0" borderId="1" xfId="2" applyNumberFormat="1" applyFont="1" applyBorder="1" applyAlignment="1" applyProtection="1">
      <alignment horizontal="center" vertical="center"/>
    </xf>
    <xf numFmtId="10" fontId="5" fillId="0" borderId="0" xfId="0" applyNumberFormat="1" applyFont="1" applyAlignment="1">
      <alignment horizontal="center" vertical="center"/>
    </xf>
    <xf numFmtId="10" fontId="0" fillId="0" borderId="0" xfId="0" applyNumberFormat="1" applyAlignment="1">
      <alignment horizontal="center" vertical="center"/>
    </xf>
    <xf numFmtId="2" fontId="6" fillId="0" borderId="1" xfId="1" applyNumberFormat="1" applyFont="1" applyBorder="1" applyAlignment="1" applyProtection="1">
      <alignment horizontal="center" vertical="center"/>
    </xf>
    <xf numFmtId="2" fontId="1" fillId="0" borderId="1" xfId="2" applyNumberFormat="1" applyBorder="1" applyAlignment="1" applyProtection="1">
      <alignment horizontal="center" vertical="center"/>
    </xf>
    <xf numFmtId="2" fontId="1" fillId="0" borderId="1" xfId="2" applyNumberFormat="1" applyBorder="1" applyProtection="1"/>
    <xf numFmtId="2" fontId="5" fillId="0" borderId="1" xfId="0" applyNumberFormat="1" applyFont="1" applyBorder="1"/>
    <xf numFmtId="9" fontId="5" fillId="0" borderId="1" xfId="0" applyNumberFormat="1" applyFont="1" applyBorder="1"/>
    <xf numFmtId="9" fontId="6" fillId="0" borderId="1" xfId="3" applyFont="1" applyBorder="1" applyAlignment="1" applyProtection="1">
      <alignment horizontal="center" vertical="center"/>
    </xf>
    <xf numFmtId="0" fontId="6" fillId="0" borderId="1" xfId="0" applyFont="1" applyBorder="1" applyAlignment="1">
      <alignment horizontal="right" vertical="center"/>
    </xf>
    <xf numFmtId="2" fontId="5" fillId="0" borderId="1" xfId="0" applyNumberFormat="1" applyFont="1" applyBorder="1" applyAlignment="1">
      <alignment horizontal="right"/>
    </xf>
    <xf numFmtId="9" fontId="6" fillId="0" borderId="1" xfId="3" applyFont="1" applyBorder="1" applyAlignment="1" applyProtection="1">
      <alignment horizontal="right" vertical="center"/>
    </xf>
    <xf numFmtId="2" fontId="6" fillId="0" borderId="1" xfId="2" applyNumberFormat="1" applyFont="1" applyBorder="1" applyAlignment="1" applyProtection="1">
      <alignment horizontal="right" vertical="center"/>
    </xf>
    <xf numFmtId="2" fontId="6" fillId="0" borderId="1" xfId="1" applyNumberFormat="1" applyFont="1" applyBorder="1" applyAlignment="1" applyProtection="1">
      <alignment horizontal="right" vertical="center"/>
    </xf>
    <xf numFmtId="2" fontId="0" fillId="0" borderId="1" xfId="0" applyNumberFormat="1" applyBorder="1"/>
    <xf numFmtId="9" fontId="6" fillId="0" borderId="1" xfId="0" applyNumberFormat="1" applyFont="1" applyBorder="1" applyAlignment="1">
      <alignment horizontal="center" vertical="center"/>
    </xf>
    <xf numFmtId="9" fontId="5" fillId="0" borderId="1" xfId="0" applyNumberFormat="1" applyFont="1" applyBorder="1" applyAlignment="1">
      <alignment horizontal="center" vertical="center"/>
    </xf>
    <xf numFmtId="0" fontId="8" fillId="0" borderId="0" xfId="0" applyFont="1" applyAlignment="1">
      <alignment horizontal="left" wrapText="1"/>
    </xf>
    <xf numFmtId="0" fontId="6" fillId="0" borderId="0" xfId="0" applyFont="1" applyAlignment="1">
      <alignment horizontal="center" vertical="center" wrapText="1"/>
    </xf>
  </cellXfs>
  <cellStyles count="13">
    <cellStyle name="Dziesiętny" xfId="1" builtinId="3"/>
    <cellStyle name="Dziesiętny 2" xfId="4" xr:uid="{00000000-0005-0000-0000-000006000000}"/>
    <cellStyle name="Normalny" xfId="0" builtinId="0"/>
    <cellStyle name="Normalny 2" xfId="5" xr:uid="{00000000-0005-0000-0000-000007000000}"/>
    <cellStyle name="Normalny 3" xfId="6" xr:uid="{00000000-0005-0000-0000-000008000000}"/>
    <cellStyle name="Normalny 4" xfId="7" xr:uid="{00000000-0005-0000-0000-000009000000}"/>
    <cellStyle name="Normalny_Arkusz1" xfId="8" xr:uid="{00000000-0005-0000-0000-00000A000000}"/>
    <cellStyle name="Procentowy" xfId="3" builtinId="5"/>
    <cellStyle name="Procentowy 2" xfId="9" xr:uid="{00000000-0005-0000-0000-00000B000000}"/>
    <cellStyle name="Walutowy" xfId="2" builtinId="4"/>
    <cellStyle name="Walutowy 2" xfId="10" xr:uid="{00000000-0005-0000-0000-00000C000000}"/>
    <cellStyle name="Walutowy 2 2" xfId="11" xr:uid="{00000000-0005-0000-0000-00000D000000}"/>
    <cellStyle name="Walutowy 3" xfId="12" xr:uid="{00000000-0005-0000-0000-00000E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L15"/>
  <sheetViews>
    <sheetView zoomScaleNormal="100" workbookViewId="0">
      <selection activeCell="M5" sqref="M5"/>
    </sheetView>
  </sheetViews>
  <sheetFormatPr defaultColWidth="9.140625" defaultRowHeight="15"/>
  <cols>
    <col min="1" max="1" width="8" style="3" customWidth="1"/>
    <col min="2" max="2" width="34.140625" style="3" customWidth="1"/>
    <col min="3" max="3" width="31.85546875" style="3" customWidth="1"/>
    <col min="4" max="6" width="9.42578125" style="3" customWidth="1"/>
    <col min="7" max="7" width="11.140625" style="3" customWidth="1"/>
    <col min="8" max="8" width="9.42578125" style="3" customWidth="1"/>
    <col min="9" max="9" width="12.7109375" style="3" customWidth="1"/>
    <col min="10" max="10" width="11.140625" style="3" customWidth="1"/>
    <col min="11" max="12" width="12.28515625" style="3" customWidth="1"/>
    <col min="13" max="14" width="18" style="3" customWidth="1"/>
    <col min="15" max="1026" width="9.140625" style="3"/>
  </cols>
  <sheetData>
    <row r="1" spans="1:16">
      <c r="A1" s="7" t="s">
        <v>1</v>
      </c>
      <c r="B1" s="8"/>
      <c r="C1" s="4"/>
      <c r="D1" s="5"/>
      <c r="E1" s="4"/>
      <c r="F1" s="4"/>
      <c r="G1" s="4"/>
      <c r="H1" s="4"/>
      <c r="I1" s="4"/>
      <c r="J1" s="6"/>
      <c r="K1" s="6"/>
    </row>
    <row r="2" spans="1:16">
      <c r="A2" s="9">
        <v>1</v>
      </c>
      <c r="B2" s="9">
        <v>2</v>
      </c>
      <c r="C2" s="9">
        <v>3</v>
      </c>
      <c r="D2" s="9">
        <v>4</v>
      </c>
      <c r="E2" s="9">
        <v>5</v>
      </c>
      <c r="F2" s="10" t="s">
        <v>2</v>
      </c>
      <c r="G2" s="10" t="s">
        <v>3</v>
      </c>
      <c r="H2" s="10" t="s">
        <v>4</v>
      </c>
      <c r="I2" s="10" t="s">
        <v>5</v>
      </c>
      <c r="J2" s="11" t="s">
        <v>6</v>
      </c>
      <c r="K2" s="9">
        <v>11</v>
      </c>
      <c r="L2" s="12">
        <v>12</v>
      </c>
      <c r="M2" s="12">
        <v>13</v>
      </c>
      <c r="N2" s="12">
        <v>14</v>
      </c>
    </row>
    <row r="3" spans="1:16" ht="108">
      <c r="A3" s="9" t="s">
        <v>7</v>
      </c>
      <c r="B3" s="9" t="s">
        <v>8</v>
      </c>
      <c r="C3" s="9" t="s">
        <v>9</v>
      </c>
      <c r="D3" s="9" t="s">
        <v>10</v>
      </c>
      <c r="E3" s="9" t="s">
        <v>11</v>
      </c>
      <c r="F3" s="11" t="s">
        <v>12</v>
      </c>
      <c r="G3" s="13" t="s">
        <v>13</v>
      </c>
      <c r="H3" s="9" t="s">
        <v>14</v>
      </c>
      <c r="I3" s="11" t="s">
        <v>15</v>
      </c>
      <c r="J3" s="11" t="s">
        <v>16</v>
      </c>
      <c r="K3" s="14" t="s">
        <v>17</v>
      </c>
      <c r="L3" s="11" t="s">
        <v>18</v>
      </c>
      <c r="M3" s="14" t="s">
        <v>19</v>
      </c>
      <c r="N3" s="11" t="s">
        <v>20</v>
      </c>
      <c r="P3" s="15"/>
    </row>
    <row r="4" spans="1:16" ht="27">
      <c r="A4" s="9">
        <v>1</v>
      </c>
      <c r="B4" s="16" t="s">
        <v>21</v>
      </c>
      <c r="C4" s="17"/>
      <c r="D4" s="9" t="s">
        <v>22</v>
      </c>
      <c r="E4" s="13">
        <v>140</v>
      </c>
      <c r="F4" s="11">
        <v>0</v>
      </c>
      <c r="G4" s="11">
        <f>E4*F4</f>
        <v>0</v>
      </c>
      <c r="H4" s="9">
        <v>8</v>
      </c>
      <c r="I4" s="11">
        <f>SUM(F4*1.08)</f>
        <v>0</v>
      </c>
      <c r="J4" s="11">
        <f>G4*1.08</f>
        <v>0</v>
      </c>
      <c r="K4" s="11">
        <f>G4/2</f>
        <v>0</v>
      </c>
      <c r="L4" s="11">
        <f>J4*50%</f>
        <v>0</v>
      </c>
      <c r="M4" s="11">
        <f>G4+K4</f>
        <v>0</v>
      </c>
      <c r="N4" s="18">
        <f>J4+L4</f>
        <v>0</v>
      </c>
    </row>
    <row r="5" spans="1:16">
      <c r="A5" s="9"/>
      <c r="B5" s="17"/>
      <c r="C5" s="17"/>
      <c r="D5" s="9"/>
      <c r="E5" s="13"/>
      <c r="F5" s="11" t="s">
        <v>23</v>
      </c>
      <c r="G5" s="11">
        <f>SUM(G4:G4)</f>
        <v>0</v>
      </c>
      <c r="H5" s="9"/>
      <c r="I5" s="11"/>
      <c r="J5" s="11">
        <f>SUM(J4:J4)</f>
        <v>0</v>
      </c>
      <c r="K5" s="11">
        <v>0</v>
      </c>
      <c r="L5" s="19">
        <f>SUM(L4:L4)</f>
        <v>0</v>
      </c>
      <c r="M5" s="19">
        <v>0</v>
      </c>
      <c r="N5" s="18">
        <f>SUM(N4:N4)</f>
        <v>0</v>
      </c>
    </row>
    <row r="6" spans="1:16">
      <c r="A6" s="1"/>
      <c r="B6" s="20"/>
      <c r="C6" s="20"/>
      <c r="D6" s="1"/>
      <c r="E6" s="21"/>
      <c r="F6" s="15"/>
      <c r="G6" s="15"/>
      <c r="H6" s="1"/>
      <c r="I6" s="15"/>
      <c r="J6" s="15"/>
      <c r="K6" s="15"/>
    </row>
    <row r="7" spans="1:16">
      <c r="A7" s="4"/>
      <c r="B7" s="4"/>
      <c r="E7" s="4"/>
    </row>
    <row r="8" spans="1:16">
      <c r="A8" s="4"/>
      <c r="B8" s="22"/>
      <c r="C8" s="4"/>
      <c r="D8" s="4"/>
      <c r="E8" s="4"/>
      <c r="F8" s="4"/>
      <c r="G8" s="4"/>
      <c r="H8" s="4"/>
      <c r="I8" s="4"/>
    </row>
    <row r="9" spans="1:16">
      <c r="A9" s="4"/>
      <c r="B9" s="23"/>
      <c r="C9" s="4"/>
      <c r="D9" s="4"/>
      <c r="E9" s="4"/>
      <c r="F9" s="4"/>
      <c r="G9" s="4"/>
      <c r="H9" s="4"/>
      <c r="I9" s="4"/>
    </row>
    <row r="10" spans="1:16">
      <c r="A10" s="4"/>
      <c r="B10" s="23"/>
      <c r="E10" s="4"/>
    </row>
    <row r="11" spans="1:16">
      <c r="A11" s="4"/>
      <c r="C11" s="4"/>
    </row>
    <row r="12" spans="1:16">
      <c r="A12" s="4"/>
      <c r="C12" s="4"/>
    </row>
    <row r="13" spans="1:16">
      <c r="B13" s="5"/>
      <c r="C13" s="5"/>
      <c r="D13" s="5"/>
      <c r="E13" s="5"/>
      <c r="F13" s="5"/>
      <c r="G13" s="5"/>
      <c r="H13" s="5"/>
      <c r="I13" s="5"/>
      <c r="J13" s="5"/>
      <c r="K13" s="5"/>
    </row>
    <row r="14" spans="1:16" ht="43.5" customHeight="1">
      <c r="B14" s="127"/>
      <c r="C14" s="127"/>
      <c r="D14" s="127"/>
      <c r="E14" s="127"/>
      <c r="F14" s="127"/>
      <c r="G14" s="127"/>
      <c r="H14" s="127"/>
      <c r="I14" s="127"/>
      <c r="J14" s="127"/>
      <c r="K14" s="2"/>
    </row>
    <row r="15" spans="1:16" ht="19.5" customHeight="1">
      <c r="B15" s="127"/>
      <c r="C15" s="127"/>
      <c r="D15" s="127"/>
      <c r="E15" s="127"/>
      <c r="F15" s="127"/>
      <c r="G15" s="127"/>
      <c r="H15" s="127"/>
      <c r="I15" s="127"/>
      <c r="J15" s="127"/>
      <c r="K15" s="2"/>
    </row>
  </sheetData>
  <mergeCells count="2">
    <mergeCell ref="B14:J14"/>
    <mergeCell ref="B15:J15"/>
  </mergeCells>
  <pageMargins left="0.25" right="0.25" top="0.75" bottom="0.75" header="0.3" footer="0.3"/>
  <pageSetup paperSize="9" scale="68" fitToHeight="0" orientation="landscape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N5"/>
  <sheetViews>
    <sheetView zoomScaleNormal="100" workbookViewId="0">
      <selection activeCell="K14" sqref="K14"/>
    </sheetView>
  </sheetViews>
  <sheetFormatPr defaultColWidth="8.7109375" defaultRowHeight="15"/>
  <cols>
    <col min="2" max="2" width="27.140625" customWidth="1"/>
    <col min="3" max="3" width="24.28515625" customWidth="1"/>
    <col min="7" max="7" width="12.42578125" customWidth="1"/>
    <col min="10" max="11" width="15.7109375" customWidth="1"/>
    <col min="12" max="12" width="19.42578125" customWidth="1"/>
    <col min="13" max="13" width="21.85546875" customWidth="1"/>
    <col min="14" max="14" width="22.140625" customWidth="1"/>
  </cols>
  <sheetData>
    <row r="1" spans="1:14">
      <c r="B1" t="s">
        <v>92</v>
      </c>
    </row>
    <row r="2" spans="1:14">
      <c r="A2" s="9">
        <v>1</v>
      </c>
      <c r="B2" s="9">
        <v>2</v>
      </c>
      <c r="C2" s="9">
        <v>3</v>
      </c>
      <c r="D2" s="9">
        <v>4</v>
      </c>
      <c r="E2" s="9">
        <v>5</v>
      </c>
      <c r="F2" s="10" t="s">
        <v>2</v>
      </c>
      <c r="G2" s="10" t="s">
        <v>3</v>
      </c>
      <c r="H2" s="10" t="s">
        <v>4</v>
      </c>
      <c r="I2" s="10" t="s">
        <v>5</v>
      </c>
      <c r="J2" s="11" t="s">
        <v>6</v>
      </c>
      <c r="K2" s="9">
        <v>11</v>
      </c>
      <c r="L2" s="12">
        <v>12</v>
      </c>
      <c r="M2" s="12">
        <v>13</v>
      </c>
      <c r="N2" s="12">
        <v>14</v>
      </c>
    </row>
    <row r="3" spans="1:14" ht="94.5">
      <c r="A3" s="9" t="s">
        <v>7</v>
      </c>
      <c r="B3" s="9" t="s">
        <v>8</v>
      </c>
      <c r="C3" s="9" t="s">
        <v>9</v>
      </c>
      <c r="D3" s="9" t="s">
        <v>10</v>
      </c>
      <c r="E3" s="9" t="s">
        <v>11</v>
      </c>
      <c r="F3" s="11" t="s">
        <v>12</v>
      </c>
      <c r="G3" s="13" t="s">
        <v>13</v>
      </c>
      <c r="H3" s="9" t="s">
        <v>14</v>
      </c>
      <c r="I3" s="11" t="s">
        <v>15</v>
      </c>
      <c r="J3" s="11" t="s">
        <v>16</v>
      </c>
      <c r="K3" s="14" t="s">
        <v>17</v>
      </c>
      <c r="L3" s="14" t="s">
        <v>49</v>
      </c>
      <c r="M3" s="14" t="s">
        <v>19</v>
      </c>
      <c r="N3" s="14" t="s">
        <v>28</v>
      </c>
    </row>
    <row r="4" spans="1:14" ht="40.5">
      <c r="A4" s="9">
        <v>1</v>
      </c>
      <c r="B4" s="99" t="s">
        <v>100</v>
      </c>
      <c r="C4" s="17"/>
      <c r="D4" s="9" t="s">
        <v>54</v>
      </c>
      <c r="E4" s="13">
        <v>250</v>
      </c>
      <c r="F4" s="11">
        <v>0</v>
      </c>
      <c r="G4" s="11">
        <f>E4*F4</f>
        <v>0</v>
      </c>
      <c r="H4" s="28">
        <v>0.08</v>
      </c>
      <c r="I4" s="11">
        <f>F4+F4*H4</f>
        <v>0</v>
      </c>
      <c r="J4" s="11">
        <f>G4+G4*H4</f>
        <v>0</v>
      </c>
      <c r="K4" s="11">
        <f>G4/2</f>
        <v>0</v>
      </c>
      <c r="L4" s="90">
        <f>J4/2</f>
        <v>0</v>
      </c>
      <c r="M4" s="90">
        <f>G4+K4</f>
        <v>0</v>
      </c>
      <c r="N4" s="90">
        <f>J4+L4</f>
        <v>0</v>
      </c>
    </row>
    <row r="5" spans="1:14">
      <c r="A5" s="91"/>
      <c r="B5" s="91"/>
      <c r="C5" s="91"/>
      <c r="D5" s="91"/>
      <c r="E5" s="91"/>
      <c r="F5" s="91" t="s">
        <v>73</v>
      </c>
      <c r="G5" s="11">
        <f>SUM(G4)</f>
        <v>0</v>
      </c>
      <c r="H5" s="91"/>
      <c r="I5" s="91"/>
      <c r="J5" s="92">
        <f>SUM(J4)</f>
        <v>0</v>
      </c>
      <c r="K5" s="92">
        <f>SUM(K4)</f>
        <v>0</v>
      </c>
      <c r="L5" s="92">
        <f>SUM(L4)</f>
        <v>0</v>
      </c>
      <c r="M5" s="92">
        <f>SUM(M4)</f>
        <v>0</v>
      </c>
      <c r="N5" s="92">
        <f>SUM(N4)</f>
        <v>0</v>
      </c>
    </row>
  </sheetData>
  <pageMargins left="0.25" right="0.25" top="0.75" bottom="0.75" header="0.3" footer="0.3"/>
  <pageSetup paperSize="9" scale="67" fitToHeight="0" orientation="landscape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4647DA-5E1B-49BB-825B-BC7A2FD07611}">
  <sheetPr>
    <pageSetUpPr fitToPage="1"/>
  </sheetPr>
  <dimension ref="A1:N26"/>
  <sheetViews>
    <sheetView tabSelected="1" topLeftCell="A22" workbookViewId="0">
      <selection activeCell="N15" sqref="N15"/>
    </sheetView>
  </sheetViews>
  <sheetFormatPr defaultRowHeight="15"/>
  <cols>
    <col min="1" max="1" width="9.140625" style="103"/>
    <col min="2" max="2" width="33.140625" style="103" customWidth="1"/>
    <col min="3" max="3" width="21.5703125" style="103" customWidth="1"/>
    <col min="4" max="5" width="9.140625" style="103"/>
    <col min="6" max="6" width="9.140625" style="104"/>
    <col min="7" max="7" width="18.7109375" style="103" customWidth="1"/>
    <col min="8" max="8" width="9.140625" style="112"/>
    <col min="9" max="9" width="18.85546875" style="104" customWidth="1"/>
    <col min="10" max="10" width="18.28515625" style="103" customWidth="1"/>
    <col min="11" max="11" width="20.28515625" style="103" customWidth="1"/>
    <col min="12" max="12" width="18.85546875" style="103" customWidth="1"/>
    <col min="13" max="13" width="16.28515625" style="103" customWidth="1"/>
    <col min="14" max="14" width="20.5703125" style="103" customWidth="1"/>
    <col min="15" max="16384" width="9.140625" style="103"/>
  </cols>
  <sheetData>
    <row r="1" spans="1:14">
      <c r="A1" s="107"/>
      <c r="B1" s="107" t="s">
        <v>101</v>
      </c>
      <c r="C1" s="107"/>
      <c r="D1" s="107"/>
      <c r="E1" s="107"/>
      <c r="F1" s="108"/>
      <c r="G1" s="107"/>
      <c r="H1" s="111"/>
      <c r="I1" s="108"/>
      <c r="J1" s="107"/>
      <c r="K1" s="107"/>
      <c r="L1" s="107"/>
      <c r="M1" s="107"/>
      <c r="N1" s="107"/>
    </row>
    <row r="2" spans="1:14">
      <c r="A2" s="9">
        <v>1</v>
      </c>
      <c r="B2" s="9">
        <v>2</v>
      </c>
      <c r="C2" s="9">
        <v>3</v>
      </c>
      <c r="D2" s="9">
        <v>4</v>
      </c>
      <c r="E2" s="9">
        <v>5</v>
      </c>
      <c r="F2" s="100" t="s">
        <v>2</v>
      </c>
      <c r="G2" s="10" t="s">
        <v>3</v>
      </c>
      <c r="H2" s="97" t="s">
        <v>4</v>
      </c>
      <c r="I2" s="100" t="s">
        <v>5</v>
      </c>
      <c r="J2" s="11" t="s">
        <v>6</v>
      </c>
      <c r="K2" s="9">
        <v>11</v>
      </c>
      <c r="L2" s="89">
        <v>12</v>
      </c>
      <c r="M2" s="89">
        <v>13</v>
      </c>
      <c r="N2" s="89">
        <v>14</v>
      </c>
    </row>
    <row r="3" spans="1:14" ht="81">
      <c r="A3" s="9" t="s">
        <v>7</v>
      </c>
      <c r="B3" s="9" t="s">
        <v>8</v>
      </c>
      <c r="C3" s="9" t="s">
        <v>9</v>
      </c>
      <c r="D3" s="9" t="s">
        <v>10</v>
      </c>
      <c r="E3" s="9" t="s">
        <v>11</v>
      </c>
      <c r="F3" s="100" t="s">
        <v>12</v>
      </c>
      <c r="G3" s="13" t="s">
        <v>13</v>
      </c>
      <c r="H3" s="97" t="s">
        <v>14</v>
      </c>
      <c r="I3" s="100" t="s">
        <v>15</v>
      </c>
      <c r="J3" s="11" t="s">
        <v>16</v>
      </c>
      <c r="K3" s="11" t="s">
        <v>17</v>
      </c>
      <c r="L3" s="11" t="s">
        <v>18</v>
      </c>
      <c r="M3" s="11" t="s">
        <v>19</v>
      </c>
      <c r="N3" s="11" t="s">
        <v>28</v>
      </c>
    </row>
    <row r="4" spans="1:14">
      <c r="A4" s="9">
        <v>1</v>
      </c>
      <c r="B4" s="76" t="s">
        <v>117</v>
      </c>
      <c r="C4" s="9"/>
      <c r="D4" s="9" t="s">
        <v>54</v>
      </c>
      <c r="E4" s="9">
        <v>30</v>
      </c>
      <c r="F4" s="100">
        <v>0</v>
      </c>
      <c r="G4" s="18">
        <f t="shared" ref="G4:G24" si="0">E4*F4</f>
        <v>0</v>
      </c>
      <c r="H4" s="28">
        <v>0.08</v>
      </c>
      <c r="I4" s="109">
        <f t="shared" ref="I4:I24" si="1">F4+F4*H4</f>
        <v>0</v>
      </c>
      <c r="J4" s="18">
        <f t="shared" ref="J4:J24" si="2">G4+G4*H4</f>
        <v>0</v>
      </c>
      <c r="K4" s="18">
        <f t="shared" ref="K4:K24" si="3">G4/2</f>
        <v>0</v>
      </c>
      <c r="L4" s="18">
        <f t="shared" ref="L4:L11" si="4">J4/2</f>
        <v>0</v>
      </c>
      <c r="M4" s="18">
        <f t="shared" ref="M4:M24" si="5">G4+K4</f>
        <v>0</v>
      </c>
      <c r="N4" s="18">
        <f t="shared" ref="N4:N24" si="6">J4+L4</f>
        <v>0</v>
      </c>
    </row>
    <row r="5" spans="1:14">
      <c r="A5" s="9">
        <v>2</v>
      </c>
      <c r="B5" s="76" t="s">
        <v>116</v>
      </c>
      <c r="C5" s="9"/>
      <c r="D5" s="9" t="s">
        <v>54</v>
      </c>
      <c r="E5" s="9">
        <v>30</v>
      </c>
      <c r="F5" s="100">
        <v>0</v>
      </c>
      <c r="G5" s="18">
        <f t="shared" si="0"/>
        <v>0</v>
      </c>
      <c r="H5" s="28">
        <v>0.08</v>
      </c>
      <c r="I5" s="109">
        <f t="shared" si="1"/>
        <v>0</v>
      </c>
      <c r="J5" s="18">
        <f t="shared" si="2"/>
        <v>0</v>
      </c>
      <c r="K5" s="18">
        <f t="shared" si="3"/>
        <v>0</v>
      </c>
      <c r="L5" s="18">
        <f t="shared" si="4"/>
        <v>0</v>
      </c>
      <c r="M5" s="18">
        <f t="shared" si="5"/>
        <v>0</v>
      </c>
      <c r="N5" s="18">
        <f t="shared" si="6"/>
        <v>0</v>
      </c>
    </row>
    <row r="6" spans="1:14">
      <c r="A6" s="9">
        <v>3</v>
      </c>
      <c r="B6" s="76" t="s">
        <v>115</v>
      </c>
      <c r="C6" s="89"/>
      <c r="D6" s="89" t="s">
        <v>54</v>
      </c>
      <c r="E6" s="89">
        <v>30</v>
      </c>
      <c r="F6" s="100">
        <v>0</v>
      </c>
      <c r="G6" s="18">
        <f t="shared" si="0"/>
        <v>0</v>
      </c>
      <c r="H6" s="126">
        <v>0.08</v>
      </c>
      <c r="I6" s="109">
        <f t="shared" si="1"/>
        <v>0</v>
      </c>
      <c r="J6" s="18">
        <f t="shared" si="2"/>
        <v>0</v>
      </c>
      <c r="K6" s="18">
        <f t="shared" si="3"/>
        <v>0</v>
      </c>
      <c r="L6" s="18">
        <f t="shared" si="4"/>
        <v>0</v>
      </c>
      <c r="M6" s="18">
        <f t="shared" si="5"/>
        <v>0</v>
      </c>
      <c r="N6" s="18">
        <f t="shared" si="6"/>
        <v>0</v>
      </c>
    </row>
    <row r="7" spans="1:14">
      <c r="A7" s="9">
        <v>4</v>
      </c>
      <c r="B7" s="76" t="s">
        <v>102</v>
      </c>
      <c r="C7" s="89"/>
      <c r="D7" s="89" t="s">
        <v>54</v>
      </c>
      <c r="E7" s="89">
        <v>90</v>
      </c>
      <c r="F7" s="100">
        <v>0</v>
      </c>
      <c r="G7" s="18">
        <f t="shared" si="0"/>
        <v>0</v>
      </c>
      <c r="H7" s="126">
        <v>0.08</v>
      </c>
      <c r="I7" s="109">
        <f t="shared" si="1"/>
        <v>0</v>
      </c>
      <c r="J7" s="18">
        <f t="shared" si="2"/>
        <v>0</v>
      </c>
      <c r="K7" s="18">
        <f t="shared" si="3"/>
        <v>0</v>
      </c>
      <c r="L7" s="18">
        <f t="shared" si="4"/>
        <v>0</v>
      </c>
      <c r="M7" s="18">
        <f t="shared" si="5"/>
        <v>0</v>
      </c>
      <c r="N7" s="18">
        <f t="shared" si="6"/>
        <v>0</v>
      </c>
    </row>
    <row r="8" spans="1:14">
      <c r="A8" s="9">
        <v>5</v>
      </c>
      <c r="B8" s="76" t="s">
        <v>103</v>
      </c>
      <c r="C8" s="89"/>
      <c r="D8" s="89" t="s">
        <v>54</v>
      </c>
      <c r="E8" s="89">
        <v>90</v>
      </c>
      <c r="F8" s="100">
        <v>0</v>
      </c>
      <c r="G8" s="18">
        <f t="shared" si="0"/>
        <v>0</v>
      </c>
      <c r="H8" s="126">
        <v>0.08</v>
      </c>
      <c r="I8" s="109">
        <f t="shared" si="1"/>
        <v>0</v>
      </c>
      <c r="J8" s="89">
        <f t="shared" si="2"/>
        <v>0</v>
      </c>
      <c r="K8" s="18">
        <f t="shared" si="3"/>
        <v>0</v>
      </c>
      <c r="L8" s="18">
        <f t="shared" si="4"/>
        <v>0</v>
      </c>
      <c r="M8" s="18">
        <f t="shared" si="5"/>
        <v>0</v>
      </c>
      <c r="N8" s="18">
        <f t="shared" si="6"/>
        <v>0</v>
      </c>
    </row>
    <row r="9" spans="1:14">
      <c r="A9" s="9">
        <v>6</v>
      </c>
      <c r="B9" s="76" t="s">
        <v>104</v>
      </c>
      <c r="C9" s="89"/>
      <c r="D9" s="89" t="s">
        <v>54</v>
      </c>
      <c r="E9" s="89">
        <v>360</v>
      </c>
      <c r="F9" s="100">
        <v>0</v>
      </c>
      <c r="G9" s="89">
        <f t="shared" si="0"/>
        <v>0</v>
      </c>
      <c r="H9" s="126">
        <v>0.08</v>
      </c>
      <c r="I9" s="109">
        <f t="shared" si="1"/>
        <v>0</v>
      </c>
      <c r="J9" s="18">
        <f t="shared" si="2"/>
        <v>0</v>
      </c>
      <c r="K9" s="18">
        <f t="shared" si="3"/>
        <v>0</v>
      </c>
      <c r="L9" s="18">
        <f t="shared" si="4"/>
        <v>0</v>
      </c>
      <c r="M9" s="18">
        <f t="shared" si="5"/>
        <v>0</v>
      </c>
      <c r="N9" s="18">
        <f t="shared" si="6"/>
        <v>0</v>
      </c>
    </row>
    <row r="10" spans="1:14">
      <c r="A10" s="9">
        <v>7</v>
      </c>
      <c r="B10" s="76" t="s">
        <v>105</v>
      </c>
      <c r="C10" s="89"/>
      <c r="D10" s="89" t="s">
        <v>54</v>
      </c>
      <c r="E10" s="89">
        <v>50</v>
      </c>
      <c r="F10" s="100">
        <v>0</v>
      </c>
      <c r="G10" s="18">
        <f t="shared" si="0"/>
        <v>0</v>
      </c>
      <c r="H10" s="126">
        <v>0.08</v>
      </c>
      <c r="I10" s="109">
        <f t="shared" si="1"/>
        <v>0</v>
      </c>
      <c r="J10" s="18">
        <f t="shared" si="2"/>
        <v>0</v>
      </c>
      <c r="K10" s="18">
        <f t="shared" si="3"/>
        <v>0</v>
      </c>
      <c r="L10" s="18">
        <f t="shared" si="4"/>
        <v>0</v>
      </c>
      <c r="M10" s="18">
        <f t="shared" si="5"/>
        <v>0</v>
      </c>
      <c r="N10" s="18">
        <f t="shared" si="6"/>
        <v>0</v>
      </c>
    </row>
    <row r="11" spans="1:14">
      <c r="A11" s="9">
        <v>8</v>
      </c>
      <c r="B11" s="76" t="s">
        <v>120</v>
      </c>
      <c r="C11" s="89"/>
      <c r="D11" s="89"/>
      <c r="E11" s="89">
        <v>50</v>
      </c>
      <c r="F11" s="100">
        <v>0</v>
      </c>
      <c r="G11" s="18">
        <f t="shared" si="0"/>
        <v>0</v>
      </c>
      <c r="H11" s="126">
        <v>0.08</v>
      </c>
      <c r="I11" s="109">
        <f t="shared" si="1"/>
        <v>0</v>
      </c>
      <c r="J11" s="18">
        <f t="shared" si="2"/>
        <v>0</v>
      </c>
      <c r="K11" s="18">
        <f t="shared" si="3"/>
        <v>0</v>
      </c>
      <c r="L11" s="18">
        <f t="shared" si="4"/>
        <v>0</v>
      </c>
      <c r="M11" s="18">
        <f t="shared" si="5"/>
        <v>0</v>
      </c>
      <c r="N11" s="18">
        <f t="shared" si="6"/>
        <v>0</v>
      </c>
    </row>
    <row r="12" spans="1:14">
      <c r="A12" s="9">
        <v>9</v>
      </c>
      <c r="B12" s="76" t="s">
        <v>106</v>
      </c>
      <c r="C12" s="77"/>
      <c r="D12" s="89" t="s">
        <v>54</v>
      </c>
      <c r="E12" s="77">
        <v>100</v>
      </c>
      <c r="F12" s="100">
        <v>0</v>
      </c>
      <c r="G12" s="113">
        <f t="shared" si="0"/>
        <v>0</v>
      </c>
      <c r="H12" s="118">
        <v>0.08</v>
      </c>
      <c r="I12" s="110">
        <f t="shared" si="1"/>
        <v>0</v>
      </c>
      <c r="J12" s="110">
        <f t="shared" si="2"/>
        <v>0</v>
      </c>
      <c r="K12" s="110">
        <f t="shared" si="3"/>
        <v>0</v>
      </c>
      <c r="L12" s="110">
        <f>J12*0.5</f>
        <v>0</v>
      </c>
      <c r="M12" s="110">
        <f t="shared" si="5"/>
        <v>0</v>
      </c>
      <c r="N12" s="110">
        <f t="shared" si="6"/>
        <v>0</v>
      </c>
    </row>
    <row r="13" spans="1:14">
      <c r="A13" s="9">
        <v>10</v>
      </c>
      <c r="B13" s="76" t="s">
        <v>119</v>
      </c>
      <c r="C13" s="77"/>
      <c r="D13" s="89" t="s">
        <v>54</v>
      </c>
      <c r="E13" s="77">
        <v>100</v>
      </c>
      <c r="F13" s="100">
        <v>0</v>
      </c>
      <c r="G13" s="113">
        <f t="shared" si="0"/>
        <v>0</v>
      </c>
      <c r="H13" s="118">
        <v>0.08</v>
      </c>
      <c r="I13" s="110">
        <f t="shared" si="1"/>
        <v>0</v>
      </c>
      <c r="J13" s="110">
        <f t="shared" si="2"/>
        <v>0</v>
      </c>
      <c r="K13" s="110">
        <f t="shared" si="3"/>
        <v>0</v>
      </c>
      <c r="L13" s="110">
        <f>J13*0.5</f>
        <v>0</v>
      </c>
      <c r="M13" s="110">
        <f t="shared" si="5"/>
        <v>0</v>
      </c>
      <c r="N13" s="110">
        <f t="shared" si="6"/>
        <v>0</v>
      </c>
    </row>
    <row r="14" spans="1:14">
      <c r="A14" s="9">
        <v>11</v>
      </c>
      <c r="B14" s="76" t="s">
        <v>107</v>
      </c>
      <c r="C14" s="89"/>
      <c r="D14" s="89" t="s">
        <v>54</v>
      </c>
      <c r="E14" s="89">
        <v>300</v>
      </c>
      <c r="F14" s="100">
        <v>0</v>
      </c>
      <c r="G14" s="18">
        <f t="shared" si="0"/>
        <v>0</v>
      </c>
      <c r="H14" s="126">
        <v>0.08</v>
      </c>
      <c r="I14" s="109">
        <f t="shared" si="1"/>
        <v>0</v>
      </c>
      <c r="J14" s="18">
        <f t="shared" si="2"/>
        <v>0</v>
      </c>
      <c r="K14" s="18">
        <f t="shared" si="3"/>
        <v>0</v>
      </c>
      <c r="L14" s="18">
        <f t="shared" ref="L14:L24" si="7">J14/2</f>
        <v>0</v>
      </c>
      <c r="M14" s="18">
        <f t="shared" si="5"/>
        <v>0</v>
      </c>
      <c r="N14" s="18">
        <f t="shared" si="6"/>
        <v>0</v>
      </c>
    </row>
    <row r="15" spans="1:14" ht="27">
      <c r="A15" s="9">
        <v>12</v>
      </c>
      <c r="B15" s="76" t="s">
        <v>108</v>
      </c>
      <c r="C15" s="89"/>
      <c r="D15" s="89" t="s">
        <v>22</v>
      </c>
      <c r="E15" s="89">
        <v>5</v>
      </c>
      <c r="F15" s="100">
        <v>0</v>
      </c>
      <c r="G15" s="18">
        <f t="shared" si="0"/>
        <v>0</v>
      </c>
      <c r="H15" s="126">
        <v>0.08</v>
      </c>
      <c r="I15" s="109">
        <f t="shared" si="1"/>
        <v>0</v>
      </c>
      <c r="J15" s="18">
        <f t="shared" si="2"/>
        <v>0</v>
      </c>
      <c r="K15" s="18">
        <f t="shared" si="3"/>
        <v>0</v>
      </c>
      <c r="L15" s="18">
        <f t="shared" si="7"/>
        <v>0</v>
      </c>
      <c r="M15" s="18">
        <f t="shared" si="5"/>
        <v>0</v>
      </c>
      <c r="N15" s="18">
        <f t="shared" si="6"/>
        <v>0</v>
      </c>
    </row>
    <row r="16" spans="1:14" ht="40.5">
      <c r="A16" s="9">
        <v>13</v>
      </c>
      <c r="B16" s="76" t="s">
        <v>109</v>
      </c>
      <c r="C16" s="89"/>
      <c r="D16" s="89" t="s">
        <v>22</v>
      </c>
      <c r="E16" s="89">
        <v>100</v>
      </c>
      <c r="F16" s="100">
        <v>0</v>
      </c>
      <c r="G16" s="18">
        <f t="shared" si="0"/>
        <v>0</v>
      </c>
      <c r="H16" s="126">
        <v>0.08</v>
      </c>
      <c r="I16" s="109">
        <f t="shared" si="1"/>
        <v>0</v>
      </c>
      <c r="J16" s="18">
        <f t="shared" si="2"/>
        <v>0</v>
      </c>
      <c r="K16" s="18">
        <f t="shared" si="3"/>
        <v>0</v>
      </c>
      <c r="L16" s="18">
        <f t="shared" si="7"/>
        <v>0</v>
      </c>
      <c r="M16" s="18">
        <f t="shared" si="5"/>
        <v>0</v>
      </c>
      <c r="N16" s="18">
        <f t="shared" si="6"/>
        <v>0</v>
      </c>
    </row>
    <row r="17" spans="1:14" ht="40.5">
      <c r="A17" s="9">
        <v>14</v>
      </c>
      <c r="B17" s="76" t="s">
        <v>110</v>
      </c>
      <c r="C17" s="89"/>
      <c r="D17" s="89" t="s">
        <v>22</v>
      </c>
      <c r="E17" s="89">
        <v>500</v>
      </c>
      <c r="F17" s="100">
        <v>0</v>
      </c>
      <c r="G17" s="18">
        <f t="shared" si="0"/>
        <v>0</v>
      </c>
      <c r="H17" s="126">
        <v>0.08</v>
      </c>
      <c r="I17" s="109">
        <f t="shared" si="1"/>
        <v>0</v>
      </c>
      <c r="J17" s="18">
        <f t="shared" si="2"/>
        <v>0</v>
      </c>
      <c r="K17" s="18">
        <f t="shared" si="3"/>
        <v>0</v>
      </c>
      <c r="L17" s="18">
        <f t="shared" si="7"/>
        <v>0</v>
      </c>
      <c r="M17" s="18">
        <f t="shared" si="5"/>
        <v>0</v>
      </c>
      <c r="N17" s="18">
        <f t="shared" si="6"/>
        <v>0</v>
      </c>
    </row>
    <row r="18" spans="1:14" ht="40.5">
      <c r="A18" s="9">
        <v>15</v>
      </c>
      <c r="B18" s="76" t="s">
        <v>113</v>
      </c>
      <c r="C18" s="89"/>
      <c r="D18" s="89" t="s">
        <v>22</v>
      </c>
      <c r="E18" s="89">
        <v>100</v>
      </c>
      <c r="F18" s="100">
        <v>0</v>
      </c>
      <c r="G18" s="18">
        <f t="shared" si="0"/>
        <v>0</v>
      </c>
      <c r="H18" s="126">
        <v>0.08</v>
      </c>
      <c r="I18" s="109">
        <f t="shared" si="1"/>
        <v>0</v>
      </c>
      <c r="J18" s="18">
        <f t="shared" si="2"/>
        <v>0</v>
      </c>
      <c r="K18" s="18">
        <f t="shared" si="3"/>
        <v>0</v>
      </c>
      <c r="L18" s="18">
        <f t="shared" si="7"/>
        <v>0</v>
      </c>
      <c r="M18" s="18">
        <f t="shared" si="5"/>
        <v>0</v>
      </c>
      <c r="N18" s="18">
        <f t="shared" si="6"/>
        <v>0</v>
      </c>
    </row>
    <row r="19" spans="1:14" ht="40.5">
      <c r="A19" s="9">
        <v>16</v>
      </c>
      <c r="B19" s="76" t="s">
        <v>114</v>
      </c>
      <c r="C19" s="89"/>
      <c r="D19" s="89" t="s">
        <v>22</v>
      </c>
      <c r="E19" s="89">
        <v>5</v>
      </c>
      <c r="F19" s="100">
        <v>0</v>
      </c>
      <c r="G19" s="18">
        <f t="shared" si="0"/>
        <v>0</v>
      </c>
      <c r="H19" s="126">
        <v>0.08</v>
      </c>
      <c r="I19" s="109">
        <f t="shared" si="1"/>
        <v>0</v>
      </c>
      <c r="J19" s="18">
        <f t="shared" si="2"/>
        <v>0</v>
      </c>
      <c r="K19" s="18">
        <f t="shared" si="3"/>
        <v>0</v>
      </c>
      <c r="L19" s="18">
        <f t="shared" si="7"/>
        <v>0</v>
      </c>
      <c r="M19" s="18">
        <f t="shared" si="5"/>
        <v>0</v>
      </c>
      <c r="N19" s="18">
        <f t="shared" si="6"/>
        <v>0</v>
      </c>
    </row>
    <row r="20" spans="1:14" ht="40.5">
      <c r="A20" s="9">
        <v>17</v>
      </c>
      <c r="B20" s="76" t="s">
        <v>111</v>
      </c>
      <c r="C20" s="89"/>
      <c r="D20" s="89" t="s">
        <v>22</v>
      </c>
      <c r="E20" s="89">
        <v>100</v>
      </c>
      <c r="F20" s="100">
        <v>0</v>
      </c>
      <c r="G20" s="18">
        <f t="shared" si="0"/>
        <v>0</v>
      </c>
      <c r="H20" s="126">
        <v>0.08</v>
      </c>
      <c r="I20" s="109">
        <f t="shared" si="1"/>
        <v>0</v>
      </c>
      <c r="J20" s="18">
        <f t="shared" si="2"/>
        <v>0</v>
      </c>
      <c r="K20" s="18">
        <f t="shared" si="3"/>
        <v>0</v>
      </c>
      <c r="L20" s="18">
        <f t="shared" si="7"/>
        <v>0</v>
      </c>
      <c r="M20" s="18">
        <f t="shared" si="5"/>
        <v>0</v>
      </c>
      <c r="N20" s="18">
        <f t="shared" si="6"/>
        <v>0</v>
      </c>
    </row>
    <row r="21" spans="1:14" ht="40.5">
      <c r="A21" s="9">
        <v>18</v>
      </c>
      <c r="B21" s="76" t="s">
        <v>112</v>
      </c>
      <c r="C21" s="89"/>
      <c r="D21" s="89" t="s">
        <v>22</v>
      </c>
      <c r="E21" s="89">
        <v>100</v>
      </c>
      <c r="F21" s="100">
        <v>0</v>
      </c>
      <c r="G21" s="18">
        <f t="shared" si="0"/>
        <v>0</v>
      </c>
      <c r="H21" s="126">
        <v>0.08</v>
      </c>
      <c r="I21" s="109">
        <f t="shared" si="1"/>
        <v>0</v>
      </c>
      <c r="J21" s="18">
        <f t="shared" si="2"/>
        <v>0</v>
      </c>
      <c r="K21" s="18">
        <f t="shared" si="3"/>
        <v>0</v>
      </c>
      <c r="L21" s="18">
        <f t="shared" si="7"/>
        <v>0</v>
      </c>
      <c r="M21" s="18">
        <f t="shared" si="5"/>
        <v>0</v>
      </c>
      <c r="N21" s="18">
        <f t="shared" si="6"/>
        <v>0</v>
      </c>
    </row>
    <row r="22" spans="1:14" ht="27">
      <c r="A22" s="9">
        <v>19</v>
      </c>
      <c r="B22" s="76" t="s">
        <v>118</v>
      </c>
      <c r="C22" s="89"/>
      <c r="D22" s="89" t="s">
        <v>22</v>
      </c>
      <c r="E22" s="89">
        <v>30</v>
      </c>
      <c r="F22" s="100">
        <v>0</v>
      </c>
      <c r="G22" s="18">
        <f t="shared" si="0"/>
        <v>0</v>
      </c>
      <c r="H22" s="126">
        <v>0.08</v>
      </c>
      <c r="I22" s="109">
        <f t="shared" si="1"/>
        <v>0</v>
      </c>
      <c r="J22" s="18">
        <f t="shared" si="2"/>
        <v>0</v>
      </c>
      <c r="K22" s="18">
        <f t="shared" si="3"/>
        <v>0</v>
      </c>
      <c r="L22" s="18">
        <f t="shared" si="7"/>
        <v>0</v>
      </c>
      <c r="M22" s="18">
        <f t="shared" si="5"/>
        <v>0</v>
      </c>
      <c r="N22" s="18">
        <f t="shared" si="6"/>
        <v>0</v>
      </c>
    </row>
    <row r="23" spans="1:14" ht="27">
      <c r="A23" s="9">
        <v>20</v>
      </c>
      <c r="B23" s="76" t="s">
        <v>121</v>
      </c>
      <c r="C23" s="89"/>
      <c r="D23" s="89" t="s">
        <v>54</v>
      </c>
      <c r="E23" s="89">
        <v>500</v>
      </c>
      <c r="F23" s="100">
        <v>0</v>
      </c>
      <c r="G23" s="18">
        <f t="shared" si="0"/>
        <v>0</v>
      </c>
      <c r="H23" s="126">
        <v>0.08</v>
      </c>
      <c r="I23" s="109">
        <f t="shared" si="1"/>
        <v>0</v>
      </c>
      <c r="J23" s="18">
        <f t="shared" si="2"/>
        <v>0</v>
      </c>
      <c r="K23" s="18">
        <f t="shared" si="3"/>
        <v>0</v>
      </c>
      <c r="L23" s="18">
        <f t="shared" si="7"/>
        <v>0</v>
      </c>
      <c r="M23" s="18">
        <f t="shared" si="5"/>
        <v>0</v>
      </c>
      <c r="N23" s="18">
        <f t="shared" si="6"/>
        <v>0</v>
      </c>
    </row>
    <row r="24" spans="1:14" ht="27">
      <c r="A24" s="9">
        <v>21</v>
      </c>
      <c r="B24" s="76" t="s">
        <v>122</v>
      </c>
      <c r="C24" s="89"/>
      <c r="D24" s="89" t="s">
        <v>54</v>
      </c>
      <c r="E24" s="89">
        <v>500</v>
      </c>
      <c r="F24" s="100">
        <v>0</v>
      </c>
      <c r="G24" s="18">
        <f t="shared" si="0"/>
        <v>0</v>
      </c>
      <c r="H24" s="126">
        <v>0.08</v>
      </c>
      <c r="I24" s="109">
        <f t="shared" si="1"/>
        <v>0</v>
      </c>
      <c r="J24" s="18">
        <f t="shared" si="2"/>
        <v>0</v>
      </c>
      <c r="K24" s="18">
        <f t="shared" si="3"/>
        <v>0</v>
      </c>
      <c r="L24" s="18">
        <f t="shared" si="7"/>
        <v>0</v>
      </c>
      <c r="M24" s="18">
        <f t="shared" si="5"/>
        <v>0</v>
      </c>
      <c r="N24" s="18">
        <f t="shared" si="6"/>
        <v>0</v>
      </c>
    </row>
    <row r="25" spans="1:14">
      <c r="A25" s="89"/>
      <c r="B25" s="89"/>
      <c r="C25" s="89"/>
      <c r="D25" s="89"/>
      <c r="E25" s="89"/>
      <c r="F25" s="109" t="s">
        <v>73</v>
      </c>
      <c r="G25" s="18">
        <f>SUM(G4:G24)</f>
        <v>0</v>
      </c>
      <c r="H25" s="96"/>
      <c r="I25" s="109"/>
      <c r="J25" s="18">
        <f>SUM(J4:J24)</f>
        <v>0</v>
      </c>
      <c r="K25" s="18">
        <f>SUM(K6:K21)</f>
        <v>0</v>
      </c>
      <c r="L25" s="18">
        <f>SUM(L4:L24)</f>
        <v>0</v>
      </c>
      <c r="M25" s="18">
        <f>SUM(M4:M24)</f>
        <v>0</v>
      </c>
      <c r="N25" s="18">
        <f>SUM(N4:N24)</f>
        <v>0</v>
      </c>
    </row>
    <row r="26" spans="1:14">
      <c r="A26" s="107"/>
      <c r="B26" s="107"/>
      <c r="C26" s="107"/>
      <c r="D26" s="107"/>
      <c r="E26" s="107"/>
      <c r="F26" s="108"/>
      <c r="G26" s="107"/>
      <c r="H26" s="111"/>
      <c r="I26" s="108"/>
      <c r="J26" s="107"/>
      <c r="K26" s="107"/>
      <c r="L26" s="107"/>
      <c r="M26" s="107"/>
      <c r="N26" s="107"/>
    </row>
  </sheetData>
  <pageMargins left="0.25" right="0.25" top="0.75" bottom="0.75" header="0.3" footer="0.3"/>
  <pageSetup paperSize="9" scale="61" fitToHeight="0" orientation="landscape" r:id="rId1"/>
  <ignoredErrors>
    <ignoredError sqref="K25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L18"/>
  <sheetViews>
    <sheetView zoomScaleNormal="100" workbookViewId="0">
      <selection activeCell="B17" sqref="B17:J17"/>
    </sheetView>
  </sheetViews>
  <sheetFormatPr defaultColWidth="9.140625" defaultRowHeight="15"/>
  <cols>
    <col min="1" max="1" width="5.28515625" style="24" customWidth="1"/>
    <col min="2" max="2" width="24.7109375" style="4" customWidth="1"/>
    <col min="3" max="3" width="19.28515625" style="4" customWidth="1"/>
    <col min="4" max="4" width="7.28515625" style="4" customWidth="1"/>
    <col min="5" max="5" width="8" style="4" customWidth="1"/>
    <col min="6" max="6" width="12" style="4" customWidth="1"/>
    <col min="7" max="7" width="13.140625" style="4" customWidth="1"/>
    <col min="8" max="8" width="8.28515625" style="4" customWidth="1"/>
    <col min="9" max="9" width="13.5703125" style="4" customWidth="1"/>
    <col min="10" max="10" width="13.7109375" style="4" customWidth="1"/>
    <col min="11" max="12" width="14.140625" style="4" customWidth="1"/>
    <col min="13" max="14" width="17.85546875" style="4" customWidth="1"/>
    <col min="15" max="258" width="9.140625" style="4"/>
    <col min="259" max="259" width="5.28515625" style="4" customWidth="1"/>
    <col min="260" max="260" width="24.7109375" style="4" customWidth="1"/>
    <col min="261" max="261" width="19.28515625" style="4" customWidth="1"/>
    <col min="262" max="262" width="7.28515625" style="4" customWidth="1"/>
    <col min="263" max="263" width="8" style="4" customWidth="1"/>
    <col min="264" max="264" width="12" style="4" customWidth="1"/>
    <col min="265" max="265" width="13.140625" style="4" customWidth="1"/>
    <col min="266" max="266" width="8.28515625" style="4" customWidth="1"/>
    <col min="267" max="267" width="13.5703125" style="4" customWidth="1"/>
    <col min="268" max="268" width="13.7109375" style="4" customWidth="1"/>
    <col min="269" max="514" width="9.140625" style="4"/>
    <col min="515" max="515" width="5.28515625" style="4" customWidth="1"/>
    <col min="516" max="516" width="24.7109375" style="4" customWidth="1"/>
    <col min="517" max="517" width="19.28515625" style="4" customWidth="1"/>
    <col min="518" max="518" width="7.28515625" style="4" customWidth="1"/>
    <col min="519" max="519" width="8" style="4" customWidth="1"/>
    <col min="520" max="520" width="12" style="4" customWidth="1"/>
    <col min="521" max="521" width="13.140625" style="4" customWidth="1"/>
    <col min="522" max="522" width="8.28515625" style="4" customWidth="1"/>
    <col min="523" max="523" width="13.5703125" style="4" customWidth="1"/>
    <col min="524" max="524" width="13.7109375" style="4" customWidth="1"/>
    <col min="525" max="770" width="9.140625" style="4"/>
    <col min="771" max="771" width="5.28515625" style="4" customWidth="1"/>
    <col min="772" max="772" width="24.7109375" style="4" customWidth="1"/>
    <col min="773" max="773" width="19.28515625" style="4" customWidth="1"/>
    <col min="774" max="774" width="7.28515625" style="4" customWidth="1"/>
    <col min="775" max="775" width="8" style="4" customWidth="1"/>
    <col min="776" max="776" width="12" style="4" customWidth="1"/>
    <col min="777" max="777" width="13.140625" style="4" customWidth="1"/>
    <col min="778" max="778" width="8.28515625" style="4" customWidth="1"/>
    <col min="779" max="779" width="13.5703125" style="4" customWidth="1"/>
    <col min="780" max="780" width="13.7109375" style="4" customWidth="1"/>
    <col min="781" max="1026" width="9.140625" style="4"/>
  </cols>
  <sheetData>
    <row r="1" spans="1:14">
      <c r="B1" s="4" t="s">
        <v>24</v>
      </c>
      <c r="C1" s="25"/>
      <c r="D1" s="24"/>
      <c r="F1" s="6"/>
      <c r="G1" s="6"/>
      <c r="H1" s="24"/>
      <c r="I1" s="6"/>
      <c r="J1" s="6"/>
      <c r="K1" s="6"/>
    </row>
    <row r="3" spans="1:14">
      <c r="A3" s="9">
        <v>1</v>
      </c>
      <c r="B3" s="16">
        <v>2</v>
      </c>
      <c r="C3" s="9">
        <v>3</v>
      </c>
      <c r="D3" s="9">
        <v>4</v>
      </c>
      <c r="E3" s="13">
        <v>5</v>
      </c>
      <c r="F3" s="13">
        <v>6</v>
      </c>
      <c r="G3" s="13">
        <v>7</v>
      </c>
      <c r="H3" s="9">
        <v>8</v>
      </c>
      <c r="I3" s="13">
        <v>9</v>
      </c>
      <c r="J3" s="13">
        <v>10</v>
      </c>
      <c r="K3" s="13">
        <v>11</v>
      </c>
      <c r="L3" s="12">
        <v>12</v>
      </c>
      <c r="M3" s="12">
        <v>13</v>
      </c>
      <c r="N3" s="12">
        <v>14</v>
      </c>
    </row>
    <row r="4" spans="1:14" ht="81">
      <c r="A4" s="9" t="s">
        <v>7</v>
      </c>
      <c r="B4" s="26" t="s">
        <v>8</v>
      </c>
      <c r="C4" s="10" t="s">
        <v>9</v>
      </c>
      <c r="D4" s="9" t="s">
        <v>10</v>
      </c>
      <c r="E4" s="13" t="s">
        <v>11</v>
      </c>
      <c r="F4" s="11" t="s">
        <v>12</v>
      </c>
      <c r="G4" s="13" t="s">
        <v>13</v>
      </c>
      <c r="H4" s="9" t="s">
        <v>14</v>
      </c>
      <c r="I4" s="11" t="s">
        <v>15</v>
      </c>
      <c r="J4" s="11" t="s">
        <v>16</v>
      </c>
      <c r="K4" s="14" t="s">
        <v>17</v>
      </c>
      <c r="L4" s="11" t="s">
        <v>18</v>
      </c>
      <c r="M4" s="14" t="s">
        <v>19</v>
      </c>
      <c r="N4" s="11" t="s">
        <v>20</v>
      </c>
    </row>
    <row r="5" spans="1:14" ht="81">
      <c r="A5" s="9">
        <v>1</v>
      </c>
      <c r="B5" s="27" t="s">
        <v>25</v>
      </c>
      <c r="C5" s="17"/>
      <c r="D5" s="9" t="s">
        <v>22</v>
      </c>
      <c r="E5" s="13">
        <v>60</v>
      </c>
      <c r="F5" s="11">
        <v>0</v>
      </c>
      <c r="G5" s="11">
        <f>E5*F5</f>
        <v>0</v>
      </c>
      <c r="H5" s="28">
        <v>0.08</v>
      </c>
      <c r="I5" s="11">
        <f>F5+H5*F5</f>
        <v>0</v>
      </c>
      <c r="J5" s="11">
        <f>G5+H5*G5</f>
        <v>0</v>
      </c>
      <c r="K5" s="11">
        <f>G5/2</f>
        <v>0</v>
      </c>
      <c r="L5" s="11">
        <f>J5*50%</f>
        <v>0</v>
      </c>
      <c r="M5" s="11">
        <f>G5+K5</f>
        <v>0</v>
      </c>
      <c r="N5" s="18">
        <f>J5+L5</f>
        <v>0</v>
      </c>
    </row>
    <row r="6" spans="1:14">
      <c r="A6" s="29"/>
      <c r="B6" s="30" t="s">
        <v>23</v>
      </c>
      <c r="C6" s="16"/>
      <c r="D6" s="16"/>
      <c r="E6" s="31"/>
      <c r="F6" s="16"/>
      <c r="G6" s="11">
        <f>SUM(G5:G5)</f>
        <v>0</v>
      </c>
      <c r="H6" s="9"/>
      <c r="I6" s="11"/>
      <c r="J6" s="11">
        <f>SUM(J5:J5)</f>
        <v>0</v>
      </c>
      <c r="K6" s="11">
        <v>0</v>
      </c>
      <c r="L6" s="32">
        <f>SUM(L5:L5)</f>
        <v>0</v>
      </c>
      <c r="M6" s="32">
        <v>0</v>
      </c>
      <c r="N6" s="32">
        <f>SUM(N5:N5)</f>
        <v>0</v>
      </c>
    </row>
    <row r="7" spans="1:14">
      <c r="B7" s="33"/>
      <c r="C7" s="34"/>
      <c r="D7" s="34"/>
      <c r="E7" s="34"/>
      <c r="F7" s="34"/>
      <c r="G7" s="15"/>
      <c r="H7" s="1"/>
      <c r="I7" s="15"/>
      <c r="J7" s="15"/>
      <c r="K7" s="15"/>
    </row>
    <row r="8" spans="1:14" ht="25.5" customHeight="1">
      <c r="A8" s="128" t="s">
        <v>26</v>
      </c>
      <c r="B8" s="128"/>
      <c r="C8" s="128"/>
      <c r="D8" s="128"/>
      <c r="E8" s="128"/>
      <c r="F8" s="128"/>
      <c r="G8" s="128"/>
      <c r="H8" s="128"/>
      <c r="I8" s="128"/>
      <c r="J8" s="128"/>
      <c r="K8" s="128"/>
      <c r="L8" s="128"/>
      <c r="M8" s="128"/>
      <c r="N8" s="128"/>
    </row>
    <row r="14" spans="1:14" s="3" customFormat="1" ht="13.5">
      <c r="A14" s="4"/>
      <c r="C14" s="4"/>
    </row>
    <row r="15" spans="1:14" s="3" customFormat="1" ht="13.5">
      <c r="A15" s="4"/>
      <c r="C15" s="4"/>
    </row>
    <row r="16" spans="1:14" s="3" customFormat="1" ht="13.5">
      <c r="B16" s="5"/>
      <c r="C16" s="5"/>
      <c r="D16" s="5"/>
      <c r="E16" s="5"/>
      <c r="F16" s="5"/>
      <c r="G16" s="5"/>
      <c r="H16" s="5"/>
      <c r="I16" s="5"/>
      <c r="J16" s="5"/>
      <c r="K16" s="5"/>
    </row>
    <row r="17" spans="2:11" s="3" customFormat="1" ht="43.5" customHeight="1">
      <c r="B17" s="127"/>
      <c r="C17" s="127"/>
      <c r="D17" s="127"/>
      <c r="E17" s="127"/>
      <c r="F17" s="127"/>
      <c r="G17" s="127"/>
      <c r="H17" s="127"/>
      <c r="I17" s="127"/>
      <c r="J17" s="127"/>
      <c r="K17" s="2"/>
    </row>
    <row r="18" spans="2:11" s="3" customFormat="1" ht="30.75" customHeight="1">
      <c r="B18" s="127"/>
      <c r="C18" s="127"/>
      <c r="D18" s="127"/>
      <c r="E18" s="127"/>
      <c r="F18" s="127"/>
      <c r="G18" s="127"/>
      <c r="H18" s="127"/>
      <c r="I18" s="127"/>
      <c r="J18" s="127"/>
      <c r="K18" s="2"/>
    </row>
  </sheetData>
  <mergeCells count="3">
    <mergeCell ref="A8:N8"/>
    <mergeCell ref="B17:J17"/>
    <mergeCell ref="B18:J18"/>
  </mergeCells>
  <pageMargins left="0.25" right="0.25" top="0.75" bottom="0.75" header="0.3" footer="0.3"/>
  <pageSetup paperSize="9" scale="75" fitToHeight="0" orientation="landscape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ML18"/>
  <sheetViews>
    <sheetView zoomScaleNormal="100" workbookViewId="0">
      <selection activeCell="K20" sqref="K20"/>
    </sheetView>
  </sheetViews>
  <sheetFormatPr defaultColWidth="9.140625" defaultRowHeight="15"/>
  <cols>
    <col min="1" max="1" width="6" style="3" customWidth="1"/>
    <col min="2" max="2" width="39" style="3" customWidth="1"/>
    <col min="3" max="3" width="17.140625" style="3" customWidth="1"/>
    <col min="4" max="5" width="9.140625" style="3"/>
    <col min="6" max="6" width="10.5703125" style="3" customWidth="1"/>
    <col min="7" max="7" width="13.42578125" style="3" customWidth="1"/>
    <col min="8" max="8" width="9.140625" style="3"/>
    <col min="9" max="9" width="11.42578125" style="3" customWidth="1"/>
    <col min="10" max="10" width="13" style="3" customWidth="1"/>
    <col min="11" max="12" width="19.85546875" style="3" customWidth="1"/>
    <col min="13" max="14" width="23.140625" style="3" customWidth="1"/>
    <col min="15" max="258" width="9.140625" style="3"/>
    <col min="259" max="259" width="6" style="3" customWidth="1"/>
    <col min="260" max="260" width="23.7109375" style="3" customWidth="1"/>
    <col min="261" max="261" width="17.140625" style="3" customWidth="1"/>
    <col min="262" max="263" width="9.140625" style="3"/>
    <col min="264" max="264" width="10.5703125" style="3" customWidth="1"/>
    <col min="265" max="265" width="13.42578125" style="3" customWidth="1"/>
    <col min="266" max="266" width="9.140625" style="3"/>
    <col min="267" max="267" width="11.42578125" style="3" customWidth="1"/>
    <col min="268" max="268" width="13" style="3" customWidth="1"/>
    <col min="269" max="514" width="9.140625" style="3"/>
    <col min="515" max="515" width="6" style="3" customWidth="1"/>
    <col min="516" max="516" width="23.7109375" style="3" customWidth="1"/>
    <col min="517" max="517" width="17.140625" style="3" customWidth="1"/>
    <col min="518" max="519" width="9.140625" style="3"/>
    <col min="520" max="520" width="10.5703125" style="3" customWidth="1"/>
    <col min="521" max="521" width="13.42578125" style="3" customWidth="1"/>
    <col min="522" max="522" width="9.140625" style="3"/>
    <col min="523" max="523" width="11.42578125" style="3" customWidth="1"/>
    <col min="524" max="524" width="13" style="3" customWidth="1"/>
    <col min="525" max="770" width="9.140625" style="3"/>
    <col min="771" max="771" width="6" style="3" customWidth="1"/>
    <col min="772" max="772" width="23.7109375" style="3" customWidth="1"/>
    <col min="773" max="773" width="17.140625" style="3" customWidth="1"/>
    <col min="774" max="775" width="9.140625" style="3"/>
    <col min="776" max="776" width="10.5703125" style="3" customWidth="1"/>
    <col min="777" max="777" width="13.42578125" style="3" customWidth="1"/>
    <col min="778" max="778" width="9.140625" style="3"/>
    <col min="779" max="779" width="11.42578125" style="3" customWidth="1"/>
    <col min="780" max="780" width="13" style="3" customWidth="1"/>
    <col min="781" max="1026" width="9.140625" style="3"/>
  </cols>
  <sheetData>
    <row r="1" spans="1:14">
      <c r="A1" s="4"/>
      <c r="B1" s="4" t="s">
        <v>27</v>
      </c>
      <c r="C1" s="4"/>
      <c r="D1" s="24"/>
      <c r="E1" s="4"/>
      <c r="F1" s="4"/>
      <c r="G1" s="4"/>
      <c r="H1" s="4"/>
      <c r="I1" s="4"/>
      <c r="J1" s="4"/>
      <c r="K1" s="4"/>
    </row>
    <row r="2" spans="1:14">
      <c r="B2" s="4"/>
    </row>
    <row r="3" spans="1:14" s="35" customFormat="1" ht="13.5">
      <c r="A3" s="29">
        <v>1</v>
      </c>
      <c r="B3" s="29">
        <v>2</v>
      </c>
      <c r="C3" s="29">
        <v>3</v>
      </c>
      <c r="D3" s="29">
        <v>4</v>
      </c>
      <c r="E3" s="29">
        <v>5</v>
      </c>
      <c r="F3" s="29">
        <v>6</v>
      </c>
      <c r="G3" s="29">
        <v>7</v>
      </c>
      <c r="H3" s="29">
        <v>8</v>
      </c>
      <c r="I3" s="29">
        <v>9</v>
      </c>
      <c r="J3" s="29">
        <v>10</v>
      </c>
      <c r="K3" s="29">
        <v>11</v>
      </c>
      <c r="L3" s="12">
        <v>12</v>
      </c>
      <c r="M3" s="12">
        <v>13</v>
      </c>
      <c r="N3" s="12">
        <v>14</v>
      </c>
    </row>
    <row r="4" spans="1:14" s="4" customFormat="1" ht="81">
      <c r="A4" s="9" t="s">
        <v>7</v>
      </c>
      <c r="B4" s="26" t="s">
        <v>8</v>
      </c>
      <c r="C4" s="10" t="s">
        <v>9</v>
      </c>
      <c r="D4" s="9" t="s">
        <v>10</v>
      </c>
      <c r="E4" s="9" t="s">
        <v>11</v>
      </c>
      <c r="F4" s="11" t="s">
        <v>12</v>
      </c>
      <c r="G4" s="13" t="s">
        <v>13</v>
      </c>
      <c r="H4" s="9" t="s">
        <v>14</v>
      </c>
      <c r="I4" s="11" t="s">
        <v>15</v>
      </c>
      <c r="J4" s="11" t="s">
        <v>16</v>
      </c>
      <c r="K4" s="14" t="s">
        <v>17</v>
      </c>
      <c r="L4" s="11" t="s">
        <v>18</v>
      </c>
      <c r="M4" s="14" t="s">
        <v>19</v>
      </c>
      <c r="N4" s="11" t="s">
        <v>28</v>
      </c>
    </row>
    <row r="5" spans="1:14" s="4" customFormat="1" ht="54">
      <c r="A5" s="9">
        <v>1</v>
      </c>
      <c r="B5" s="36" t="s">
        <v>29</v>
      </c>
      <c r="C5" s="10"/>
      <c r="D5" s="9" t="s">
        <v>22</v>
      </c>
      <c r="E5" s="9">
        <v>600</v>
      </c>
      <c r="F5" s="11">
        <v>0</v>
      </c>
      <c r="G5" s="11">
        <f>E5*F5</f>
        <v>0</v>
      </c>
      <c r="H5" s="9">
        <v>8</v>
      </c>
      <c r="I5" s="11">
        <f>F5+H5*F5</f>
        <v>0</v>
      </c>
      <c r="J5" s="11">
        <f>SUM(G5*1.08)</f>
        <v>0</v>
      </c>
      <c r="K5" s="11">
        <f>G5/2</f>
        <v>0</v>
      </c>
      <c r="L5" s="11">
        <f>J5*50%</f>
        <v>0</v>
      </c>
      <c r="M5" s="11">
        <f>G5+K5</f>
        <v>0</v>
      </c>
      <c r="N5" s="11">
        <f>J5+L5</f>
        <v>0</v>
      </c>
    </row>
    <row r="6" spans="1:14" ht="54">
      <c r="A6" s="9">
        <v>2</v>
      </c>
      <c r="B6" s="36" t="s">
        <v>30</v>
      </c>
      <c r="C6" s="37"/>
      <c r="D6" s="9" t="s">
        <v>22</v>
      </c>
      <c r="E6" s="9">
        <v>700</v>
      </c>
      <c r="F6" s="11">
        <v>0</v>
      </c>
      <c r="G6" s="11">
        <f>E6*F6</f>
        <v>0</v>
      </c>
      <c r="H6" s="9">
        <v>8</v>
      </c>
      <c r="I6" s="11">
        <f>F6+H6*F6</f>
        <v>0</v>
      </c>
      <c r="J6" s="11">
        <f>SUM(G6*1.08)</f>
        <v>0</v>
      </c>
      <c r="K6" s="11">
        <f>G6/2</f>
        <v>0</v>
      </c>
      <c r="L6" s="11">
        <f>J6*50%</f>
        <v>0</v>
      </c>
      <c r="M6" s="11">
        <f>G6+K6</f>
        <v>0</v>
      </c>
      <c r="N6" s="11">
        <f>J6+L6</f>
        <v>0</v>
      </c>
    </row>
    <row r="7" spans="1:14" s="4" customFormat="1" ht="13.5">
      <c r="A7" s="38"/>
      <c r="B7" s="38" t="s">
        <v>23</v>
      </c>
      <c r="C7" s="38"/>
      <c r="D7" s="38"/>
      <c r="E7" s="38"/>
      <c r="F7" s="39"/>
      <c r="G7" s="32">
        <f>SUM(G5:G6)</f>
        <v>0</v>
      </c>
      <c r="H7" s="40"/>
      <c r="I7" s="41"/>
      <c r="J7" s="32">
        <f>SUM(J5:J6)</f>
        <v>0</v>
      </c>
      <c r="K7" s="32">
        <f>K5+K6</f>
        <v>0</v>
      </c>
      <c r="L7" s="42">
        <f>SUM(L5:L6)</f>
        <v>0</v>
      </c>
      <c r="M7" s="42">
        <f>M5+M6</f>
        <v>0</v>
      </c>
      <c r="N7" s="42">
        <f>SUM(N5:N6)</f>
        <v>0</v>
      </c>
    </row>
    <row r="8" spans="1:14">
      <c r="G8" s="43"/>
      <c r="H8" s="43"/>
      <c r="I8" s="43"/>
      <c r="J8" s="43"/>
      <c r="K8" s="43"/>
    </row>
    <row r="9" spans="1:14">
      <c r="A9" s="4"/>
      <c r="B9" s="4" t="s">
        <v>31</v>
      </c>
      <c r="C9" s="4"/>
      <c r="D9" s="4"/>
      <c r="E9" s="4"/>
      <c r="F9" s="4"/>
      <c r="G9" s="4"/>
      <c r="H9" s="4"/>
      <c r="I9" s="4"/>
      <c r="J9" s="4"/>
      <c r="K9" s="4"/>
    </row>
    <row r="10" spans="1:14">
      <c r="A10" s="4"/>
      <c r="B10" s="4" t="s">
        <v>32</v>
      </c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</row>
    <row r="11" spans="1:14">
      <c r="A11" s="4"/>
      <c r="B11" s="4" t="s">
        <v>33</v>
      </c>
      <c r="C11" s="4"/>
      <c r="D11" s="4"/>
      <c r="E11" s="44"/>
      <c r="F11" s="4"/>
      <c r="G11" s="4"/>
      <c r="H11" s="4"/>
      <c r="I11" s="4"/>
      <c r="J11" s="4"/>
      <c r="K11" s="4"/>
      <c r="L11" s="4"/>
      <c r="M11" s="4"/>
    </row>
    <row r="12" spans="1:14">
      <c r="A12" s="4"/>
      <c r="B12" s="4" t="s">
        <v>34</v>
      </c>
      <c r="C12" s="4"/>
      <c r="D12" s="4"/>
      <c r="E12" s="44"/>
      <c r="F12" s="4"/>
      <c r="G12" s="4"/>
      <c r="H12" s="4"/>
      <c r="I12" s="4"/>
      <c r="J12" s="4"/>
      <c r="K12" s="4"/>
      <c r="L12" s="4"/>
      <c r="M12" s="4"/>
    </row>
    <row r="13" spans="1:14">
      <c r="A13" s="4"/>
      <c r="B13" s="4" t="s">
        <v>35</v>
      </c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</row>
    <row r="14" spans="1:14">
      <c r="A14" s="4"/>
      <c r="B14" s="4" t="s">
        <v>36</v>
      </c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</row>
    <row r="15" spans="1:14">
      <c r="A15" s="4"/>
      <c r="B15" s="4" t="s">
        <v>37</v>
      </c>
      <c r="C15" s="4"/>
      <c r="D15" s="4"/>
      <c r="E15" s="44"/>
      <c r="F15" s="4"/>
      <c r="G15" s="4"/>
      <c r="H15" s="4"/>
      <c r="I15" s="4"/>
      <c r="J15" s="4"/>
      <c r="K15" s="4"/>
      <c r="L15" s="4"/>
      <c r="M15" s="4"/>
    </row>
    <row r="16" spans="1:14">
      <c r="A16" s="4"/>
      <c r="B16" s="4" t="s">
        <v>38</v>
      </c>
      <c r="C16" s="4"/>
      <c r="D16" s="4"/>
      <c r="E16" s="44"/>
      <c r="F16" s="4"/>
      <c r="G16" s="4"/>
      <c r="H16" s="4"/>
      <c r="I16" s="4"/>
      <c r="J16" s="4"/>
      <c r="K16" s="4"/>
      <c r="L16" s="4"/>
      <c r="M16" s="4"/>
    </row>
    <row r="17" spans="2:9">
      <c r="B17" s="4" t="s">
        <v>39</v>
      </c>
      <c r="C17" s="4"/>
      <c r="D17" s="4"/>
      <c r="E17" s="4"/>
      <c r="F17" s="4"/>
      <c r="G17" s="4"/>
      <c r="H17" s="4"/>
      <c r="I17" s="4"/>
    </row>
    <row r="18" spans="2:9">
      <c r="B18" s="4"/>
      <c r="C18" s="4"/>
      <c r="D18" s="4"/>
      <c r="E18" s="4"/>
      <c r="F18" s="4"/>
      <c r="G18" s="4"/>
      <c r="H18" s="4"/>
      <c r="I18" s="4"/>
    </row>
  </sheetData>
  <pageMargins left="0.7" right="0.7" top="0.75" bottom="0.75" header="0.511811023622047" footer="0.511811023622047"/>
  <pageSetup paperSize="9" scale="58" fitToHeight="0" orientation="landscape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ML17"/>
  <sheetViews>
    <sheetView topLeftCell="A7" zoomScaleNormal="100" workbookViewId="0">
      <selection activeCell="I5" sqref="I5"/>
    </sheetView>
  </sheetViews>
  <sheetFormatPr defaultColWidth="23.42578125" defaultRowHeight="15"/>
  <cols>
    <col min="1" max="1" width="6.42578125" style="3" customWidth="1"/>
    <col min="2" max="2" width="43.7109375" style="3" customWidth="1"/>
    <col min="3" max="3" width="20.42578125" style="3" customWidth="1"/>
    <col min="4" max="4" width="10.28515625" style="3" customWidth="1"/>
    <col min="5" max="5" width="12.42578125" style="3" customWidth="1"/>
    <col min="6" max="6" width="20.140625" style="3" customWidth="1"/>
    <col min="7" max="7" width="20.5703125" style="3" customWidth="1"/>
    <col min="8" max="8" width="10.140625" style="3" customWidth="1"/>
    <col min="9" max="9" width="18.140625" style="3" customWidth="1"/>
    <col min="10" max="10" width="19.85546875" style="3" customWidth="1"/>
    <col min="11" max="11" width="20.140625" style="3" customWidth="1"/>
    <col min="12" max="12" width="19.5703125" style="3" customWidth="1"/>
    <col min="13" max="13" width="20.5703125" style="3" customWidth="1"/>
    <col min="14" max="1026" width="23.42578125" style="3"/>
  </cols>
  <sheetData>
    <row r="1" spans="1:17">
      <c r="A1" s="45"/>
      <c r="B1" s="45" t="s">
        <v>40</v>
      </c>
      <c r="C1" s="46"/>
      <c r="D1" s="101"/>
      <c r="E1" s="45"/>
      <c r="F1" s="48"/>
      <c r="G1" s="48"/>
      <c r="H1" s="47"/>
      <c r="I1" s="48"/>
      <c r="J1" s="48"/>
      <c r="K1" s="48"/>
      <c r="L1" s="45"/>
      <c r="M1" s="45"/>
      <c r="N1" s="45"/>
      <c r="O1" s="45"/>
      <c r="P1" s="45"/>
      <c r="Q1" s="45"/>
    </row>
    <row r="2" spans="1:17">
      <c r="A2" s="45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</row>
    <row r="3" spans="1:17">
      <c r="A3" s="49">
        <v>1</v>
      </c>
      <c r="B3" s="50">
        <v>2</v>
      </c>
      <c r="C3" s="49">
        <v>3</v>
      </c>
      <c r="D3" s="49">
        <v>4</v>
      </c>
      <c r="E3" s="51">
        <v>5</v>
      </c>
      <c r="F3" s="51">
        <v>6</v>
      </c>
      <c r="G3" s="51">
        <v>7</v>
      </c>
      <c r="H3" s="49">
        <v>8</v>
      </c>
      <c r="I3" s="51">
        <v>9</v>
      </c>
      <c r="J3" s="52">
        <v>10</v>
      </c>
      <c r="K3" s="52">
        <v>11</v>
      </c>
      <c r="L3" s="12">
        <v>12</v>
      </c>
      <c r="M3" s="12">
        <v>13</v>
      </c>
      <c r="N3" s="12">
        <v>14</v>
      </c>
      <c r="O3" s="45"/>
      <c r="P3" s="45"/>
      <c r="Q3" s="45"/>
    </row>
    <row r="4" spans="1:17" ht="75">
      <c r="A4" s="49" t="s">
        <v>7</v>
      </c>
      <c r="B4" s="53" t="s">
        <v>8</v>
      </c>
      <c r="C4" s="53" t="s">
        <v>41</v>
      </c>
      <c r="D4" s="53" t="s">
        <v>10</v>
      </c>
      <c r="E4" s="53" t="s">
        <v>11</v>
      </c>
      <c r="F4" s="54" t="s">
        <v>12</v>
      </c>
      <c r="G4" s="55" t="s">
        <v>13</v>
      </c>
      <c r="H4" s="56" t="s">
        <v>14</v>
      </c>
      <c r="I4" s="54" t="s">
        <v>15</v>
      </c>
      <c r="J4" s="54" t="s">
        <v>16</v>
      </c>
      <c r="K4" s="14" t="s">
        <v>17</v>
      </c>
      <c r="L4" s="54" t="s">
        <v>18</v>
      </c>
      <c r="M4" s="14" t="s">
        <v>19</v>
      </c>
      <c r="N4" s="54" t="s">
        <v>28</v>
      </c>
      <c r="O4" s="45"/>
      <c r="P4" s="45"/>
      <c r="Q4" s="45"/>
    </row>
    <row r="5" spans="1:17" ht="67.5">
      <c r="A5" s="57">
        <v>1</v>
      </c>
      <c r="B5" s="58" t="s">
        <v>42</v>
      </c>
      <c r="C5" s="50"/>
      <c r="D5" s="49" t="s">
        <v>43</v>
      </c>
      <c r="E5" s="51">
        <v>150000</v>
      </c>
      <c r="F5" s="59">
        <v>0</v>
      </c>
      <c r="G5" s="59">
        <f>E5*F5</f>
        <v>0</v>
      </c>
      <c r="H5" s="60">
        <v>0.08</v>
      </c>
      <c r="I5" s="59">
        <f>F5*1.08</f>
        <v>0</v>
      </c>
      <c r="J5" s="59">
        <f>SUM(G5*1.08)</f>
        <v>0</v>
      </c>
      <c r="K5" s="59">
        <f>G5/2</f>
        <v>0</v>
      </c>
      <c r="L5" s="11">
        <f>J5*50%</f>
        <v>0</v>
      </c>
      <c r="M5" s="11">
        <f>G5+K5</f>
        <v>0</v>
      </c>
      <c r="N5" s="11">
        <f>J5+L5</f>
        <v>0</v>
      </c>
      <c r="O5" s="45"/>
      <c r="P5" s="45"/>
      <c r="Q5" s="45"/>
    </row>
    <row r="6" spans="1:17" ht="67.5">
      <c r="A6" s="57">
        <v>2</v>
      </c>
      <c r="B6" s="58" t="s">
        <v>44</v>
      </c>
      <c r="C6" s="50"/>
      <c r="D6" s="49" t="s">
        <v>43</v>
      </c>
      <c r="E6" s="51">
        <v>40000</v>
      </c>
      <c r="F6" s="59">
        <v>0</v>
      </c>
      <c r="G6" s="59">
        <f>E6*F6</f>
        <v>0</v>
      </c>
      <c r="H6" s="60">
        <v>0.08</v>
      </c>
      <c r="I6" s="59">
        <f>F6*1.08</f>
        <v>0</v>
      </c>
      <c r="J6" s="59">
        <f>SUM(G6*1.08)</f>
        <v>0</v>
      </c>
      <c r="K6" s="59">
        <f>G6/2</f>
        <v>0</v>
      </c>
      <c r="L6" s="11">
        <f>J6*50%</f>
        <v>0</v>
      </c>
      <c r="M6" s="11">
        <f>G6+K6</f>
        <v>0</v>
      </c>
      <c r="N6" s="11">
        <f>J6+L6</f>
        <v>0</v>
      </c>
      <c r="O6" s="45"/>
      <c r="P6" s="45"/>
      <c r="Q6" s="45"/>
    </row>
    <row r="7" spans="1:17" ht="81">
      <c r="A7" s="57">
        <v>3</v>
      </c>
      <c r="B7" s="58" t="s">
        <v>45</v>
      </c>
      <c r="C7" s="50"/>
      <c r="D7" s="49" t="s">
        <v>43</v>
      </c>
      <c r="E7" s="51">
        <v>100000</v>
      </c>
      <c r="F7" s="59">
        <v>0</v>
      </c>
      <c r="G7" s="59">
        <f>E7*F7</f>
        <v>0</v>
      </c>
      <c r="H7" s="60">
        <v>0.08</v>
      </c>
      <c r="I7" s="59">
        <f>F7*1.08</f>
        <v>0</v>
      </c>
      <c r="J7" s="59">
        <f>SUM(G7*1.08)</f>
        <v>0</v>
      </c>
      <c r="K7" s="59">
        <f>G7/2</f>
        <v>0</v>
      </c>
      <c r="L7" s="11">
        <f>J7*50%</f>
        <v>0</v>
      </c>
      <c r="M7" s="11">
        <f>G7+K7</f>
        <v>0</v>
      </c>
      <c r="N7" s="11">
        <f>J7+L7</f>
        <v>0</v>
      </c>
      <c r="O7" s="45"/>
      <c r="P7" s="45"/>
      <c r="Q7" s="45"/>
    </row>
    <row r="8" spans="1:17" ht="81">
      <c r="A8" s="57">
        <v>4</v>
      </c>
      <c r="B8" s="58" t="s">
        <v>46</v>
      </c>
      <c r="C8" s="50"/>
      <c r="D8" s="49" t="s">
        <v>43</v>
      </c>
      <c r="E8" s="51">
        <v>5000</v>
      </c>
      <c r="F8" s="59">
        <v>0</v>
      </c>
      <c r="G8" s="59">
        <f>E8*F8</f>
        <v>0</v>
      </c>
      <c r="H8" s="60">
        <v>0.08</v>
      </c>
      <c r="I8" s="59">
        <f>F8*1.08</f>
        <v>0</v>
      </c>
      <c r="J8" s="59">
        <f>SUM(G8*1.08)</f>
        <v>0</v>
      </c>
      <c r="K8" s="59">
        <f>G8/2</f>
        <v>0</v>
      </c>
      <c r="L8" s="11">
        <f>J8*50%</f>
        <v>0</v>
      </c>
      <c r="M8" s="11">
        <f>G8+K8</f>
        <v>0</v>
      </c>
      <c r="N8" s="11">
        <f>J8+L8</f>
        <v>0</v>
      </c>
      <c r="O8" s="45"/>
      <c r="P8" s="45"/>
      <c r="Q8" s="45"/>
    </row>
    <row r="9" spans="1:17">
      <c r="A9" s="61"/>
      <c r="B9" s="50" t="s">
        <v>23</v>
      </c>
      <c r="C9" s="50"/>
      <c r="D9" s="50"/>
      <c r="E9" s="50"/>
      <c r="F9" s="50"/>
      <c r="G9" s="59">
        <f>SUM(G5:G8)</f>
        <v>0</v>
      </c>
      <c r="H9" s="49"/>
      <c r="I9" s="59"/>
      <c r="J9" s="59">
        <f>SUM(J5:J8)</f>
        <v>0</v>
      </c>
      <c r="K9" s="59">
        <f>K5+K6+K7+K8</f>
        <v>0</v>
      </c>
      <c r="L9" s="59">
        <f>SUM(L5:L8)</f>
        <v>0</v>
      </c>
      <c r="M9" s="59">
        <f>M5+M6+M7+M8</f>
        <v>0</v>
      </c>
      <c r="N9" s="59">
        <f>SUM(N5:N8)</f>
        <v>0</v>
      </c>
      <c r="O9" s="45"/>
      <c r="P9" s="45"/>
      <c r="Q9" s="45"/>
    </row>
    <row r="10" spans="1:17">
      <c r="A10" s="45"/>
      <c r="B10" s="45"/>
      <c r="C10" s="46"/>
      <c r="D10" s="47"/>
      <c r="E10" s="45"/>
      <c r="F10" s="48"/>
      <c r="G10" s="48"/>
      <c r="H10" s="47"/>
      <c r="I10" s="48"/>
      <c r="J10" s="48"/>
      <c r="K10" s="48"/>
      <c r="L10" s="45"/>
      <c r="M10" s="45"/>
      <c r="N10" s="45"/>
      <c r="O10" s="45"/>
      <c r="P10" s="45"/>
      <c r="Q10" s="45"/>
    </row>
    <row r="11" spans="1:17">
      <c r="A11" s="45"/>
      <c r="B11" s="45"/>
      <c r="C11" s="62"/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</row>
    <row r="12" spans="1:17">
      <c r="A12" s="45"/>
      <c r="B12" s="45"/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</row>
    <row r="13" spans="1:17">
      <c r="A13" s="45"/>
      <c r="B13" s="45"/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</row>
    <row r="14" spans="1:17">
      <c r="A14" s="45"/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</row>
    <row r="15" spans="1:17">
      <c r="A15" s="45"/>
      <c r="B15" s="45"/>
      <c r="C15" s="45"/>
      <c r="D15" s="45"/>
      <c r="E15" s="63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45"/>
    </row>
    <row r="16" spans="1:17">
      <c r="A16" s="45"/>
      <c r="B16" s="45"/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</row>
    <row r="17" spans="1:17">
      <c r="A17" s="45"/>
      <c r="B17" s="45"/>
      <c r="C17" s="45"/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45"/>
      <c r="Q17" s="45"/>
    </row>
  </sheetData>
  <pageMargins left="0.25" right="0.25" top="0.75" bottom="0.75" header="0.3" footer="0.3"/>
  <pageSetup paperSize="9" scale="53" fitToHeight="0" orientation="landscape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ML41"/>
  <sheetViews>
    <sheetView topLeftCell="A25" zoomScaleNormal="100" workbookViewId="0">
      <selection activeCell="N16" sqref="N16"/>
    </sheetView>
  </sheetViews>
  <sheetFormatPr defaultColWidth="23.42578125" defaultRowHeight="15"/>
  <cols>
    <col min="1" max="1" width="6.42578125" style="64" customWidth="1"/>
    <col min="2" max="2" width="40.28515625" style="64" customWidth="1"/>
    <col min="3" max="3" width="23.42578125" style="64"/>
    <col min="4" max="4" width="10.28515625" style="64" customWidth="1"/>
    <col min="5" max="5" width="12.42578125" style="64" customWidth="1"/>
    <col min="6" max="6" width="23.42578125" style="64"/>
    <col min="7" max="7" width="20.140625" style="64" customWidth="1"/>
    <col min="8" max="8" width="10.140625" style="64" customWidth="1"/>
    <col min="9" max="9" width="16" style="64" customWidth="1"/>
    <col min="10" max="10" width="17.42578125" style="64" customWidth="1"/>
    <col min="11" max="11" width="16.5703125" style="64" customWidth="1"/>
    <col min="12" max="12" width="17" style="64" customWidth="1"/>
    <col min="13" max="13" width="23.28515625" style="64" customWidth="1"/>
    <col min="14" max="1026" width="23.42578125" style="64"/>
  </cols>
  <sheetData>
    <row r="1" spans="1:17">
      <c r="A1" s="65"/>
      <c r="B1" s="65" t="s">
        <v>47</v>
      </c>
      <c r="C1" s="66"/>
      <c r="D1" s="67"/>
      <c r="E1" s="65"/>
      <c r="F1" s="68"/>
      <c r="G1" s="68"/>
      <c r="H1" s="67"/>
      <c r="I1" s="68"/>
      <c r="J1" s="68"/>
      <c r="K1" s="68"/>
      <c r="L1" s="65"/>
      <c r="M1" s="65"/>
      <c r="N1" s="65"/>
      <c r="O1" s="65"/>
      <c r="P1" s="65"/>
      <c r="Q1" s="65"/>
    </row>
    <row r="2" spans="1:17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</row>
    <row r="3" spans="1:17">
      <c r="A3" s="69">
        <v>1</v>
      </c>
      <c r="B3" s="70">
        <v>2</v>
      </c>
      <c r="C3" s="69">
        <v>3</v>
      </c>
      <c r="D3" s="69">
        <v>4</v>
      </c>
      <c r="E3" s="71">
        <v>5</v>
      </c>
      <c r="F3" s="71">
        <v>6</v>
      </c>
      <c r="G3" s="71">
        <v>7</v>
      </c>
      <c r="H3" s="69">
        <v>8</v>
      </c>
      <c r="I3" s="71">
        <v>9</v>
      </c>
      <c r="J3" s="72">
        <v>10</v>
      </c>
      <c r="K3" s="72">
        <v>11</v>
      </c>
      <c r="L3" s="73">
        <v>12</v>
      </c>
      <c r="M3" s="73">
        <v>13</v>
      </c>
      <c r="N3" s="73">
        <v>14</v>
      </c>
      <c r="O3" s="65"/>
      <c r="P3" s="65"/>
      <c r="Q3" s="65"/>
    </row>
    <row r="4" spans="1:17" ht="75">
      <c r="A4" s="69" t="s">
        <v>7</v>
      </c>
      <c r="B4" s="69" t="s">
        <v>8</v>
      </c>
      <c r="C4" s="69" t="s">
        <v>41</v>
      </c>
      <c r="D4" s="69" t="s">
        <v>10</v>
      </c>
      <c r="E4" s="69" t="s">
        <v>11</v>
      </c>
      <c r="F4" s="14" t="s">
        <v>12</v>
      </c>
      <c r="G4" s="74" t="s">
        <v>13</v>
      </c>
      <c r="H4" s="75" t="s">
        <v>14</v>
      </c>
      <c r="I4" s="14" t="s">
        <v>15</v>
      </c>
      <c r="J4" s="14" t="s">
        <v>16</v>
      </c>
      <c r="K4" s="14" t="s">
        <v>48</v>
      </c>
      <c r="L4" s="14" t="s">
        <v>49</v>
      </c>
      <c r="M4" s="14" t="s">
        <v>19</v>
      </c>
      <c r="N4" s="14" t="s">
        <v>28</v>
      </c>
      <c r="O4" s="65"/>
      <c r="P4" s="65"/>
      <c r="Q4" s="65"/>
    </row>
    <row r="5" spans="1:17">
      <c r="A5" s="9">
        <v>1</v>
      </c>
      <c r="B5" s="76" t="s">
        <v>50</v>
      </c>
      <c r="C5" s="77"/>
      <c r="D5" s="77" t="s">
        <v>22</v>
      </c>
      <c r="E5" s="77">
        <v>15</v>
      </c>
      <c r="F5" s="106">
        <v>0</v>
      </c>
      <c r="G5" s="78">
        <f t="shared" ref="G5:G16" si="0">E5*F5</f>
        <v>0</v>
      </c>
      <c r="H5" s="79">
        <v>0.08</v>
      </c>
      <c r="I5" s="114">
        <v>0</v>
      </c>
      <c r="J5" s="114">
        <f t="shared" ref="J5:J15" si="1">G5+G5*H5</f>
        <v>0</v>
      </c>
      <c r="K5" s="114">
        <f t="shared" ref="K5:K31" si="2">G5/2</f>
        <v>0</v>
      </c>
      <c r="L5" s="114">
        <f t="shared" ref="L5:L15" si="3">J5*0.5</f>
        <v>0</v>
      </c>
      <c r="M5" s="114">
        <f t="shared" ref="M5:M31" si="4">G5+K5</f>
        <v>0</v>
      </c>
      <c r="N5" s="114">
        <f t="shared" ref="N5:N15" si="5">J5+L5</f>
        <v>0</v>
      </c>
      <c r="O5" s="80"/>
      <c r="P5" s="65"/>
      <c r="Q5" s="65"/>
    </row>
    <row r="6" spans="1:17" ht="27">
      <c r="A6" s="9">
        <v>2</v>
      </c>
      <c r="B6" s="81" t="s">
        <v>51</v>
      </c>
      <c r="C6" s="9"/>
      <c r="D6" s="9" t="s">
        <v>22</v>
      </c>
      <c r="E6" s="13">
        <v>20</v>
      </c>
      <c r="F6" s="106">
        <v>0</v>
      </c>
      <c r="G6" s="82">
        <f t="shared" si="0"/>
        <v>0</v>
      </c>
      <c r="H6" s="83">
        <v>0.08</v>
      </c>
      <c r="I6" s="114">
        <f t="shared" ref="I6:I31" si="6">F6+F6*H6</f>
        <v>0</v>
      </c>
      <c r="J6" s="114">
        <f t="shared" si="1"/>
        <v>0</v>
      </c>
      <c r="K6" s="114">
        <f t="shared" si="2"/>
        <v>0</v>
      </c>
      <c r="L6" s="114">
        <f t="shared" si="3"/>
        <v>0</v>
      </c>
      <c r="M6" s="114">
        <f t="shared" si="4"/>
        <v>0</v>
      </c>
      <c r="N6" s="114">
        <f t="shared" si="5"/>
        <v>0</v>
      </c>
      <c r="O6" s="80"/>
      <c r="P6" s="65"/>
      <c r="Q6" s="65"/>
    </row>
    <row r="7" spans="1:17" ht="27">
      <c r="A7" s="9">
        <v>3</v>
      </c>
      <c r="B7" s="81" t="s">
        <v>52</v>
      </c>
      <c r="C7" s="9"/>
      <c r="D7" s="9" t="s">
        <v>22</v>
      </c>
      <c r="E7" s="13">
        <v>20</v>
      </c>
      <c r="F7" s="106">
        <v>0</v>
      </c>
      <c r="G7" s="82">
        <f t="shared" si="0"/>
        <v>0</v>
      </c>
      <c r="H7" s="83">
        <v>0.08</v>
      </c>
      <c r="I7" s="114">
        <f t="shared" si="6"/>
        <v>0</v>
      </c>
      <c r="J7" s="114">
        <f t="shared" si="1"/>
        <v>0</v>
      </c>
      <c r="K7" s="114">
        <f t="shared" si="2"/>
        <v>0</v>
      </c>
      <c r="L7" s="114">
        <f t="shared" si="3"/>
        <v>0</v>
      </c>
      <c r="M7" s="114">
        <f t="shared" si="4"/>
        <v>0</v>
      </c>
      <c r="N7" s="114">
        <f t="shared" si="5"/>
        <v>0</v>
      </c>
      <c r="O7" s="80"/>
      <c r="P7" s="65"/>
      <c r="Q7" s="65"/>
    </row>
    <row r="8" spans="1:17" ht="40.5">
      <c r="A8" s="9">
        <v>4</v>
      </c>
      <c r="B8" s="9" t="s">
        <v>53</v>
      </c>
      <c r="C8" s="77"/>
      <c r="D8" s="77" t="s">
        <v>54</v>
      </c>
      <c r="E8" s="77">
        <v>70</v>
      </c>
      <c r="F8" s="106">
        <v>0</v>
      </c>
      <c r="G8" s="78">
        <f t="shared" si="0"/>
        <v>0</v>
      </c>
      <c r="H8" s="79">
        <v>0.08</v>
      </c>
      <c r="I8" s="114">
        <f t="shared" si="6"/>
        <v>0</v>
      </c>
      <c r="J8" s="114">
        <f t="shared" si="1"/>
        <v>0</v>
      </c>
      <c r="K8" s="114">
        <f t="shared" si="2"/>
        <v>0</v>
      </c>
      <c r="L8" s="114">
        <f t="shared" si="3"/>
        <v>0</v>
      </c>
      <c r="M8" s="114">
        <f t="shared" si="4"/>
        <v>0</v>
      </c>
      <c r="N8" s="114">
        <f t="shared" si="5"/>
        <v>0</v>
      </c>
      <c r="O8" s="80"/>
      <c r="P8" s="65"/>
      <c r="Q8" s="65"/>
    </row>
    <row r="9" spans="1:17" ht="40.5">
      <c r="A9" s="9">
        <v>5</v>
      </c>
      <c r="B9" s="9" t="s">
        <v>55</v>
      </c>
      <c r="C9" s="77"/>
      <c r="D9" s="77" t="s">
        <v>54</v>
      </c>
      <c r="E9" s="77">
        <v>20</v>
      </c>
      <c r="F9" s="106">
        <v>0</v>
      </c>
      <c r="G9" s="78">
        <f t="shared" si="0"/>
        <v>0</v>
      </c>
      <c r="H9" s="79">
        <v>0.08</v>
      </c>
      <c r="I9" s="114">
        <f t="shared" si="6"/>
        <v>0</v>
      </c>
      <c r="J9" s="114">
        <f t="shared" si="1"/>
        <v>0</v>
      </c>
      <c r="K9" s="114">
        <f t="shared" si="2"/>
        <v>0</v>
      </c>
      <c r="L9" s="114">
        <f t="shared" si="3"/>
        <v>0</v>
      </c>
      <c r="M9" s="114">
        <f t="shared" si="4"/>
        <v>0</v>
      </c>
      <c r="N9" s="114">
        <f t="shared" si="5"/>
        <v>0</v>
      </c>
      <c r="O9" s="80"/>
      <c r="P9" s="65"/>
      <c r="Q9" s="65"/>
    </row>
    <row r="10" spans="1:17" ht="40.5">
      <c r="A10" s="9">
        <v>6</v>
      </c>
      <c r="B10" s="9" t="s">
        <v>56</v>
      </c>
      <c r="C10" s="77"/>
      <c r="D10" s="77" t="s">
        <v>22</v>
      </c>
      <c r="E10" s="77">
        <v>110</v>
      </c>
      <c r="F10" s="106">
        <v>0</v>
      </c>
      <c r="G10" s="78">
        <f t="shared" si="0"/>
        <v>0</v>
      </c>
      <c r="H10" s="79">
        <v>0.08</v>
      </c>
      <c r="I10" s="114">
        <f t="shared" si="6"/>
        <v>0</v>
      </c>
      <c r="J10" s="114">
        <f t="shared" si="1"/>
        <v>0</v>
      </c>
      <c r="K10" s="114">
        <f t="shared" si="2"/>
        <v>0</v>
      </c>
      <c r="L10" s="114">
        <f t="shared" si="3"/>
        <v>0</v>
      </c>
      <c r="M10" s="114">
        <f t="shared" si="4"/>
        <v>0</v>
      </c>
      <c r="N10" s="114">
        <f t="shared" si="5"/>
        <v>0</v>
      </c>
      <c r="O10" s="80"/>
      <c r="P10" s="65"/>
      <c r="Q10" s="65"/>
    </row>
    <row r="11" spans="1:17" ht="40.5">
      <c r="A11" s="9">
        <v>7</v>
      </c>
      <c r="B11" s="9" t="s">
        <v>57</v>
      </c>
      <c r="C11" s="77"/>
      <c r="D11" s="77" t="s">
        <v>22</v>
      </c>
      <c r="E11" s="77">
        <v>20</v>
      </c>
      <c r="F11" s="106">
        <v>0</v>
      </c>
      <c r="G11" s="78">
        <f t="shared" si="0"/>
        <v>0</v>
      </c>
      <c r="H11" s="79">
        <v>0.08</v>
      </c>
      <c r="I11" s="114">
        <f t="shared" si="6"/>
        <v>0</v>
      </c>
      <c r="J11" s="114">
        <f t="shared" si="1"/>
        <v>0</v>
      </c>
      <c r="K11" s="114">
        <f t="shared" si="2"/>
        <v>0</v>
      </c>
      <c r="L11" s="114">
        <f t="shared" si="3"/>
        <v>0</v>
      </c>
      <c r="M11" s="114">
        <f t="shared" si="4"/>
        <v>0</v>
      </c>
      <c r="N11" s="114">
        <f t="shared" si="5"/>
        <v>0</v>
      </c>
      <c r="O11" s="80"/>
      <c r="P11" s="65"/>
      <c r="Q11" s="65"/>
    </row>
    <row r="12" spans="1:17">
      <c r="A12" s="9">
        <v>8</v>
      </c>
      <c r="B12" s="9" t="s">
        <v>97</v>
      </c>
      <c r="C12" s="77"/>
      <c r="D12" s="77" t="s">
        <v>22</v>
      </c>
      <c r="E12" s="77">
        <v>15</v>
      </c>
      <c r="F12" s="106">
        <v>0</v>
      </c>
      <c r="G12" s="78">
        <f t="shared" si="0"/>
        <v>0</v>
      </c>
      <c r="H12" s="79">
        <v>0.08</v>
      </c>
      <c r="I12" s="114">
        <f t="shared" si="6"/>
        <v>0</v>
      </c>
      <c r="J12" s="114">
        <f t="shared" si="1"/>
        <v>0</v>
      </c>
      <c r="K12" s="114">
        <f t="shared" si="2"/>
        <v>0</v>
      </c>
      <c r="L12" s="114">
        <f t="shared" si="3"/>
        <v>0</v>
      </c>
      <c r="M12" s="114">
        <f t="shared" si="4"/>
        <v>0</v>
      </c>
      <c r="N12" s="114">
        <f t="shared" si="5"/>
        <v>0</v>
      </c>
      <c r="O12" s="80"/>
      <c r="P12" s="65"/>
      <c r="Q12" s="65"/>
    </row>
    <row r="13" spans="1:17" ht="27">
      <c r="A13" s="9">
        <v>9</v>
      </c>
      <c r="B13" s="81" t="s">
        <v>58</v>
      </c>
      <c r="C13" s="9"/>
      <c r="D13" s="9" t="s">
        <v>22</v>
      </c>
      <c r="E13" s="13">
        <v>65</v>
      </c>
      <c r="F13" s="106">
        <v>0</v>
      </c>
      <c r="G13" s="82">
        <f t="shared" si="0"/>
        <v>0</v>
      </c>
      <c r="H13" s="83">
        <v>0.08</v>
      </c>
      <c r="I13" s="114">
        <f t="shared" si="6"/>
        <v>0</v>
      </c>
      <c r="J13" s="114">
        <f t="shared" si="1"/>
        <v>0</v>
      </c>
      <c r="K13" s="114">
        <f t="shared" si="2"/>
        <v>0</v>
      </c>
      <c r="L13" s="114">
        <f t="shared" si="3"/>
        <v>0</v>
      </c>
      <c r="M13" s="114">
        <f t="shared" si="4"/>
        <v>0</v>
      </c>
      <c r="N13" s="114">
        <f t="shared" si="5"/>
        <v>0</v>
      </c>
      <c r="O13" s="80"/>
      <c r="P13" s="65"/>
      <c r="Q13" s="65"/>
    </row>
    <row r="14" spans="1:17" ht="27">
      <c r="A14" s="9">
        <v>10</v>
      </c>
      <c r="B14" s="9" t="s">
        <v>59</v>
      </c>
      <c r="C14" s="77"/>
      <c r="D14" s="77" t="s">
        <v>22</v>
      </c>
      <c r="E14" s="77">
        <v>400</v>
      </c>
      <c r="F14" s="106">
        <v>0</v>
      </c>
      <c r="G14" s="78">
        <f t="shared" si="0"/>
        <v>0</v>
      </c>
      <c r="H14" s="79">
        <v>0.08</v>
      </c>
      <c r="I14" s="114">
        <f t="shared" si="6"/>
        <v>0</v>
      </c>
      <c r="J14" s="114">
        <f t="shared" si="1"/>
        <v>0</v>
      </c>
      <c r="K14" s="114">
        <f t="shared" si="2"/>
        <v>0</v>
      </c>
      <c r="L14" s="114">
        <f t="shared" si="3"/>
        <v>0</v>
      </c>
      <c r="M14" s="114">
        <f t="shared" si="4"/>
        <v>0</v>
      </c>
      <c r="N14" s="114">
        <f t="shared" si="5"/>
        <v>0</v>
      </c>
      <c r="O14" s="80"/>
      <c r="P14" s="65"/>
      <c r="Q14" s="65"/>
    </row>
    <row r="15" spans="1:17">
      <c r="A15" s="9">
        <v>11</v>
      </c>
      <c r="B15" s="9" t="s">
        <v>98</v>
      </c>
      <c r="C15" s="77"/>
      <c r="D15" s="77" t="s">
        <v>22</v>
      </c>
      <c r="E15" s="77">
        <v>15</v>
      </c>
      <c r="F15" s="106">
        <v>0</v>
      </c>
      <c r="G15" s="78">
        <f t="shared" si="0"/>
        <v>0</v>
      </c>
      <c r="H15" s="79">
        <v>0.08</v>
      </c>
      <c r="I15" s="114">
        <f t="shared" si="6"/>
        <v>0</v>
      </c>
      <c r="J15" s="114">
        <f t="shared" si="1"/>
        <v>0</v>
      </c>
      <c r="K15" s="114">
        <f t="shared" si="2"/>
        <v>0</v>
      </c>
      <c r="L15" s="114">
        <f t="shared" si="3"/>
        <v>0</v>
      </c>
      <c r="M15" s="114">
        <f t="shared" si="4"/>
        <v>0</v>
      </c>
      <c r="N15" s="114">
        <f t="shared" si="5"/>
        <v>0</v>
      </c>
      <c r="O15" s="80"/>
      <c r="P15" s="65"/>
      <c r="Q15" s="65"/>
    </row>
    <row r="16" spans="1:17" ht="27">
      <c r="A16" s="9">
        <v>12</v>
      </c>
      <c r="B16" s="9" t="s">
        <v>99</v>
      </c>
      <c r="C16" s="77"/>
      <c r="D16" s="77" t="s">
        <v>22</v>
      </c>
      <c r="E16" s="77">
        <v>15</v>
      </c>
      <c r="F16" s="106">
        <v>0</v>
      </c>
      <c r="G16" s="78">
        <f t="shared" si="0"/>
        <v>0</v>
      </c>
      <c r="H16" s="79">
        <v>0.08</v>
      </c>
      <c r="I16" s="114">
        <f t="shared" si="6"/>
        <v>0</v>
      </c>
      <c r="J16" s="114">
        <f t="shared" ref="J16" si="7">G16+G16*H16</f>
        <v>0</v>
      </c>
      <c r="K16" s="114">
        <f t="shared" si="2"/>
        <v>0</v>
      </c>
      <c r="L16" s="114">
        <f t="shared" ref="L16" si="8">J16*0.5</f>
        <v>0</v>
      </c>
      <c r="M16" s="114">
        <f t="shared" si="4"/>
        <v>0</v>
      </c>
      <c r="N16" s="114">
        <f t="shared" ref="N16" si="9">J16+L16</f>
        <v>0</v>
      </c>
      <c r="O16" s="80"/>
      <c r="P16" s="65"/>
      <c r="Q16" s="65"/>
    </row>
    <row r="17" spans="1:17" ht="121.5">
      <c r="A17" s="9">
        <v>13</v>
      </c>
      <c r="B17" s="9" t="s">
        <v>96</v>
      </c>
      <c r="C17" s="77"/>
      <c r="D17" s="77" t="s">
        <v>22</v>
      </c>
      <c r="E17" s="77">
        <v>300</v>
      </c>
      <c r="F17" s="106">
        <v>0</v>
      </c>
      <c r="G17" s="78">
        <f t="shared" ref="G17:G31" si="10">E17*F17</f>
        <v>0</v>
      </c>
      <c r="H17" s="79">
        <v>0.08</v>
      </c>
      <c r="I17" s="114">
        <f t="shared" si="6"/>
        <v>0</v>
      </c>
      <c r="J17" s="114">
        <f t="shared" ref="J17:J31" si="11">G17+G17*H17</f>
        <v>0</v>
      </c>
      <c r="K17" s="114">
        <f t="shared" si="2"/>
        <v>0</v>
      </c>
      <c r="L17" s="114">
        <f t="shared" ref="L17:L31" si="12">J17*0.5</f>
        <v>0</v>
      </c>
      <c r="M17" s="114">
        <f t="shared" si="4"/>
        <v>0</v>
      </c>
      <c r="N17" s="114">
        <f t="shared" ref="N17:N31" si="13">J17+L17</f>
        <v>0</v>
      </c>
      <c r="O17" s="80"/>
      <c r="P17" s="65"/>
      <c r="Q17" s="65"/>
    </row>
    <row r="18" spans="1:17" ht="27">
      <c r="A18" s="9">
        <v>14</v>
      </c>
      <c r="B18" s="9" t="s">
        <v>95</v>
      </c>
      <c r="C18" s="77"/>
      <c r="D18" s="77" t="s">
        <v>22</v>
      </c>
      <c r="E18" s="77">
        <v>100</v>
      </c>
      <c r="F18" s="106">
        <v>0</v>
      </c>
      <c r="G18" s="78">
        <f t="shared" si="10"/>
        <v>0</v>
      </c>
      <c r="H18" s="79">
        <v>0.08</v>
      </c>
      <c r="I18" s="114">
        <f t="shared" si="6"/>
        <v>0</v>
      </c>
      <c r="J18" s="114">
        <f t="shared" si="11"/>
        <v>0</v>
      </c>
      <c r="K18" s="114">
        <f t="shared" si="2"/>
        <v>0</v>
      </c>
      <c r="L18" s="114">
        <f t="shared" si="12"/>
        <v>0</v>
      </c>
      <c r="M18" s="114">
        <f t="shared" si="4"/>
        <v>0</v>
      </c>
      <c r="N18" s="114">
        <f t="shared" si="13"/>
        <v>0</v>
      </c>
      <c r="O18" s="80"/>
      <c r="P18" s="65"/>
      <c r="Q18" s="65"/>
    </row>
    <row r="19" spans="1:17" ht="27">
      <c r="A19" s="9">
        <v>15</v>
      </c>
      <c r="B19" s="9" t="s">
        <v>61</v>
      </c>
      <c r="C19" s="77"/>
      <c r="D19" s="77" t="s">
        <v>22</v>
      </c>
      <c r="E19" s="77">
        <v>2</v>
      </c>
      <c r="F19" s="106">
        <v>0</v>
      </c>
      <c r="G19" s="78">
        <f t="shared" si="10"/>
        <v>0</v>
      </c>
      <c r="H19" s="79">
        <v>0.08</v>
      </c>
      <c r="I19" s="114">
        <f t="shared" si="6"/>
        <v>0</v>
      </c>
      <c r="J19" s="114">
        <f t="shared" si="11"/>
        <v>0</v>
      </c>
      <c r="K19" s="114">
        <f t="shared" si="2"/>
        <v>0</v>
      </c>
      <c r="L19" s="114">
        <f t="shared" si="12"/>
        <v>0</v>
      </c>
      <c r="M19" s="114">
        <f t="shared" si="4"/>
        <v>0</v>
      </c>
      <c r="N19" s="114">
        <f t="shared" si="13"/>
        <v>0</v>
      </c>
      <c r="O19" s="80"/>
    </row>
    <row r="20" spans="1:17" ht="27">
      <c r="A20" s="9">
        <v>16</v>
      </c>
      <c r="B20" s="9" t="s">
        <v>62</v>
      </c>
      <c r="C20" s="77"/>
      <c r="D20" s="77" t="s">
        <v>22</v>
      </c>
      <c r="E20" s="77">
        <v>2</v>
      </c>
      <c r="F20" s="106">
        <v>0</v>
      </c>
      <c r="G20" s="78">
        <f t="shared" si="10"/>
        <v>0</v>
      </c>
      <c r="H20" s="79">
        <v>0.08</v>
      </c>
      <c r="I20" s="114">
        <f t="shared" si="6"/>
        <v>0</v>
      </c>
      <c r="J20" s="114">
        <f t="shared" si="11"/>
        <v>0</v>
      </c>
      <c r="K20" s="114">
        <f t="shared" si="2"/>
        <v>0</v>
      </c>
      <c r="L20" s="114">
        <f t="shared" si="12"/>
        <v>0</v>
      </c>
      <c r="M20" s="114">
        <f t="shared" si="4"/>
        <v>0</v>
      </c>
      <c r="N20" s="114">
        <f t="shared" si="13"/>
        <v>0</v>
      </c>
      <c r="O20" s="80"/>
    </row>
    <row r="21" spans="1:17" ht="27">
      <c r="A21" s="9">
        <v>17</v>
      </c>
      <c r="B21" s="16" t="s">
        <v>63</v>
      </c>
      <c r="C21" s="9"/>
      <c r="D21" s="9" t="s">
        <v>22</v>
      </c>
      <c r="E21" s="13">
        <v>300</v>
      </c>
      <c r="F21" s="106">
        <v>0</v>
      </c>
      <c r="G21" s="82">
        <f t="shared" si="10"/>
        <v>0</v>
      </c>
      <c r="H21" s="83">
        <v>0.08</v>
      </c>
      <c r="I21" s="114">
        <f t="shared" si="6"/>
        <v>0</v>
      </c>
      <c r="J21" s="114">
        <f t="shared" si="11"/>
        <v>0</v>
      </c>
      <c r="K21" s="114">
        <f t="shared" si="2"/>
        <v>0</v>
      </c>
      <c r="L21" s="114">
        <f t="shared" si="12"/>
        <v>0</v>
      </c>
      <c r="M21" s="114">
        <f t="shared" si="4"/>
        <v>0</v>
      </c>
      <c r="N21" s="114">
        <f t="shared" si="13"/>
        <v>0</v>
      </c>
      <c r="O21" s="80"/>
    </row>
    <row r="22" spans="1:17" ht="27">
      <c r="A22" s="9">
        <v>18</v>
      </c>
      <c r="B22" s="76" t="s">
        <v>64</v>
      </c>
      <c r="C22" s="77"/>
      <c r="D22" s="77" t="s">
        <v>22</v>
      </c>
      <c r="E22" s="77">
        <v>10</v>
      </c>
      <c r="F22" s="106">
        <v>0</v>
      </c>
      <c r="G22" s="78">
        <f t="shared" si="10"/>
        <v>0</v>
      </c>
      <c r="H22" s="79">
        <v>0.08</v>
      </c>
      <c r="I22" s="114">
        <f t="shared" si="6"/>
        <v>0</v>
      </c>
      <c r="J22" s="114">
        <f t="shared" si="11"/>
        <v>0</v>
      </c>
      <c r="K22" s="114">
        <f t="shared" si="2"/>
        <v>0</v>
      </c>
      <c r="L22" s="114">
        <f t="shared" si="12"/>
        <v>0</v>
      </c>
      <c r="M22" s="114">
        <f t="shared" si="4"/>
        <v>0</v>
      </c>
      <c r="N22" s="114">
        <f t="shared" si="13"/>
        <v>0</v>
      </c>
      <c r="O22" s="80"/>
    </row>
    <row r="23" spans="1:17" ht="27">
      <c r="A23" s="9">
        <v>19</v>
      </c>
      <c r="B23" s="76" t="s">
        <v>65</v>
      </c>
      <c r="C23" s="77"/>
      <c r="D23" s="77" t="s">
        <v>22</v>
      </c>
      <c r="E23" s="77">
        <v>2</v>
      </c>
      <c r="F23" s="106">
        <v>0</v>
      </c>
      <c r="G23" s="78">
        <f t="shared" si="10"/>
        <v>0</v>
      </c>
      <c r="H23" s="79">
        <v>0.08</v>
      </c>
      <c r="I23" s="114">
        <f t="shared" si="6"/>
        <v>0</v>
      </c>
      <c r="J23" s="114">
        <f t="shared" si="11"/>
        <v>0</v>
      </c>
      <c r="K23" s="114">
        <f t="shared" si="2"/>
        <v>0</v>
      </c>
      <c r="L23" s="114">
        <f t="shared" si="12"/>
        <v>0</v>
      </c>
      <c r="M23" s="114">
        <f t="shared" si="4"/>
        <v>0</v>
      </c>
      <c r="N23" s="114">
        <f t="shared" si="13"/>
        <v>0</v>
      </c>
      <c r="O23" s="80"/>
    </row>
    <row r="24" spans="1:17" ht="27">
      <c r="A24" s="9">
        <v>20</v>
      </c>
      <c r="B24" s="76" t="s">
        <v>66</v>
      </c>
      <c r="C24" s="77"/>
      <c r="D24" s="77" t="s">
        <v>22</v>
      </c>
      <c r="E24" s="77">
        <v>3</v>
      </c>
      <c r="F24" s="106">
        <v>0</v>
      </c>
      <c r="G24" s="78">
        <f t="shared" si="10"/>
        <v>0</v>
      </c>
      <c r="H24" s="79">
        <v>0.08</v>
      </c>
      <c r="I24" s="114">
        <f t="shared" si="6"/>
        <v>0</v>
      </c>
      <c r="J24" s="114">
        <f t="shared" si="11"/>
        <v>0</v>
      </c>
      <c r="K24" s="114">
        <f t="shared" si="2"/>
        <v>0</v>
      </c>
      <c r="L24" s="114">
        <f t="shared" si="12"/>
        <v>0</v>
      </c>
      <c r="M24" s="114">
        <f t="shared" si="4"/>
        <v>0</v>
      </c>
      <c r="N24" s="114">
        <f t="shared" si="13"/>
        <v>0</v>
      </c>
      <c r="O24" s="80"/>
    </row>
    <row r="25" spans="1:17" ht="27">
      <c r="A25" s="9">
        <v>21</v>
      </c>
      <c r="B25" s="76" t="s">
        <v>67</v>
      </c>
      <c r="C25" s="77"/>
      <c r="D25" s="77" t="s">
        <v>22</v>
      </c>
      <c r="E25" s="77">
        <v>10</v>
      </c>
      <c r="F25" s="106">
        <v>0</v>
      </c>
      <c r="G25" s="78">
        <f t="shared" si="10"/>
        <v>0</v>
      </c>
      <c r="H25" s="79">
        <v>0.08</v>
      </c>
      <c r="I25" s="114">
        <f t="shared" si="6"/>
        <v>0</v>
      </c>
      <c r="J25" s="114">
        <f t="shared" si="11"/>
        <v>0</v>
      </c>
      <c r="K25" s="114">
        <f t="shared" si="2"/>
        <v>0</v>
      </c>
      <c r="L25" s="114">
        <f t="shared" si="12"/>
        <v>0</v>
      </c>
      <c r="M25" s="114">
        <f t="shared" si="4"/>
        <v>0</v>
      </c>
      <c r="N25" s="114">
        <f t="shared" si="13"/>
        <v>0</v>
      </c>
      <c r="O25" s="80"/>
    </row>
    <row r="26" spans="1:17">
      <c r="A26" s="9">
        <v>22</v>
      </c>
      <c r="B26" s="76" t="s">
        <v>68</v>
      </c>
      <c r="C26" s="77"/>
      <c r="D26" s="77" t="s">
        <v>22</v>
      </c>
      <c r="E26" s="77">
        <v>10</v>
      </c>
      <c r="F26" s="106">
        <v>0</v>
      </c>
      <c r="G26" s="78">
        <f t="shared" si="10"/>
        <v>0</v>
      </c>
      <c r="H26" s="79">
        <v>0.08</v>
      </c>
      <c r="I26" s="114">
        <f t="shared" si="6"/>
        <v>0</v>
      </c>
      <c r="J26" s="114">
        <f t="shared" si="11"/>
        <v>0</v>
      </c>
      <c r="K26" s="114">
        <f t="shared" si="2"/>
        <v>0</v>
      </c>
      <c r="L26" s="114">
        <f t="shared" si="12"/>
        <v>0</v>
      </c>
      <c r="M26" s="114">
        <f t="shared" si="4"/>
        <v>0</v>
      </c>
      <c r="N26" s="114">
        <f t="shared" si="13"/>
        <v>0</v>
      </c>
      <c r="O26" s="80"/>
    </row>
    <row r="27" spans="1:17">
      <c r="A27" s="9">
        <v>23</v>
      </c>
      <c r="B27" s="76" t="s">
        <v>69</v>
      </c>
      <c r="C27" s="77"/>
      <c r="D27" s="77" t="s">
        <v>22</v>
      </c>
      <c r="E27" s="77">
        <v>10</v>
      </c>
      <c r="F27" s="106">
        <v>0</v>
      </c>
      <c r="G27" s="78">
        <f t="shared" si="10"/>
        <v>0</v>
      </c>
      <c r="H27" s="79">
        <v>0.08</v>
      </c>
      <c r="I27" s="114">
        <f t="shared" si="6"/>
        <v>0</v>
      </c>
      <c r="J27" s="114">
        <f t="shared" si="11"/>
        <v>0</v>
      </c>
      <c r="K27" s="114">
        <f t="shared" si="2"/>
        <v>0</v>
      </c>
      <c r="L27" s="114">
        <f t="shared" si="12"/>
        <v>0</v>
      </c>
      <c r="M27" s="114">
        <f t="shared" si="4"/>
        <v>0</v>
      </c>
      <c r="N27" s="114">
        <f t="shared" si="13"/>
        <v>0</v>
      </c>
      <c r="O27" s="80"/>
    </row>
    <row r="28" spans="1:17">
      <c r="A28" s="9">
        <v>24</v>
      </c>
      <c r="B28" s="16" t="s">
        <v>70</v>
      </c>
      <c r="C28" s="9"/>
      <c r="D28" s="9" t="s">
        <v>22</v>
      </c>
      <c r="E28" s="13">
        <v>12</v>
      </c>
      <c r="F28" s="106">
        <v>0</v>
      </c>
      <c r="G28" s="82">
        <f t="shared" si="10"/>
        <v>0</v>
      </c>
      <c r="H28" s="83">
        <v>0.08</v>
      </c>
      <c r="I28" s="114">
        <f t="shared" si="6"/>
        <v>0</v>
      </c>
      <c r="J28" s="114">
        <f t="shared" si="11"/>
        <v>0</v>
      </c>
      <c r="K28" s="114">
        <f t="shared" si="2"/>
        <v>0</v>
      </c>
      <c r="L28" s="114">
        <f t="shared" si="12"/>
        <v>0</v>
      </c>
      <c r="M28" s="114">
        <f t="shared" si="4"/>
        <v>0</v>
      </c>
      <c r="N28" s="114">
        <f t="shared" si="13"/>
        <v>0</v>
      </c>
      <c r="O28" s="80"/>
    </row>
    <row r="29" spans="1:17">
      <c r="A29" s="9">
        <v>25</v>
      </c>
      <c r="B29" s="16" t="s">
        <v>71</v>
      </c>
      <c r="C29" s="9"/>
      <c r="D29" s="9" t="s">
        <v>22</v>
      </c>
      <c r="E29" s="13">
        <v>10</v>
      </c>
      <c r="F29" s="106">
        <v>0</v>
      </c>
      <c r="G29" s="82">
        <f t="shared" si="10"/>
        <v>0</v>
      </c>
      <c r="H29" s="83">
        <v>0.08</v>
      </c>
      <c r="I29" s="114">
        <f t="shared" si="6"/>
        <v>0</v>
      </c>
      <c r="J29" s="114">
        <f t="shared" si="11"/>
        <v>0</v>
      </c>
      <c r="K29" s="114">
        <f t="shared" si="2"/>
        <v>0</v>
      </c>
      <c r="L29" s="114">
        <f t="shared" si="12"/>
        <v>0</v>
      </c>
      <c r="M29" s="114">
        <f t="shared" si="4"/>
        <v>0</v>
      </c>
      <c r="N29" s="114">
        <f t="shared" si="13"/>
        <v>0</v>
      </c>
      <c r="O29" s="80"/>
    </row>
    <row r="30" spans="1:17" ht="27">
      <c r="A30" s="9">
        <v>26</v>
      </c>
      <c r="B30" s="9" t="s">
        <v>72</v>
      </c>
      <c r="C30" s="77"/>
      <c r="D30" s="77" t="s">
        <v>22</v>
      </c>
      <c r="E30" s="77">
        <v>35</v>
      </c>
      <c r="F30" s="106">
        <v>0</v>
      </c>
      <c r="G30" s="78">
        <f t="shared" si="10"/>
        <v>0</v>
      </c>
      <c r="H30" s="79">
        <v>0.08</v>
      </c>
      <c r="I30" s="114">
        <f t="shared" si="6"/>
        <v>0</v>
      </c>
      <c r="J30" s="114">
        <f t="shared" si="11"/>
        <v>0</v>
      </c>
      <c r="K30" s="114">
        <f t="shared" si="2"/>
        <v>0</v>
      </c>
      <c r="L30" s="114">
        <f t="shared" si="12"/>
        <v>0</v>
      </c>
      <c r="M30" s="114">
        <f t="shared" si="4"/>
        <v>0</v>
      </c>
      <c r="N30" s="114">
        <f t="shared" si="13"/>
        <v>0</v>
      </c>
      <c r="O30" s="80"/>
    </row>
    <row r="31" spans="1:17" ht="67.5">
      <c r="A31" s="9">
        <v>27</v>
      </c>
      <c r="B31" s="9" t="s">
        <v>94</v>
      </c>
      <c r="C31" s="77"/>
      <c r="D31" s="77" t="s">
        <v>22</v>
      </c>
      <c r="E31" s="77">
        <v>50</v>
      </c>
      <c r="F31" s="106">
        <v>0</v>
      </c>
      <c r="G31" s="78">
        <f t="shared" si="10"/>
        <v>0</v>
      </c>
      <c r="H31" s="79">
        <v>0.08</v>
      </c>
      <c r="I31" s="114">
        <f t="shared" si="6"/>
        <v>0</v>
      </c>
      <c r="J31" s="114">
        <f t="shared" si="11"/>
        <v>0</v>
      </c>
      <c r="K31" s="114">
        <f t="shared" si="2"/>
        <v>0</v>
      </c>
      <c r="L31" s="114">
        <f t="shared" si="12"/>
        <v>0</v>
      </c>
      <c r="M31" s="114">
        <f t="shared" si="4"/>
        <v>0</v>
      </c>
      <c r="N31" s="114">
        <f t="shared" si="13"/>
        <v>0</v>
      </c>
      <c r="O31" s="80"/>
    </row>
    <row r="32" spans="1:17">
      <c r="A32" s="84"/>
      <c r="B32" s="84"/>
      <c r="C32" s="84"/>
      <c r="D32" s="84"/>
      <c r="E32" s="84"/>
      <c r="F32" s="84" t="s">
        <v>73</v>
      </c>
      <c r="G32" s="85">
        <f>SUM(G5:G31)</f>
        <v>0</v>
      </c>
      <c r="H32" s="84"/>
      <c r="I32" s="86"/>
      <c r="J32" s="115">
        <f>SUM(J5:J31)</f>
        <v>0</v>
      </c>
      <c r="K32" s="115">
        <f>SUM(K5:K31)</f>
        <v>0</v>
      </c>
      <c r="L32" s="115">
        <f>SUM(L5:L31)</f>
        <v>0</v>
      </c>
      <c r="M32" s="115">
        <f>SUM(M5:M31)</f>
        <v>0</v>
      </c>
      <c r="N32" s="115">
        <f>SUM(N5:N31)</f>
        <v>0</v>
      </c>
      <c r="O32" s="87"/>
    </row>
    <row r="41" spans="6:6">
      <c r="F41" s="64" t="s">
        <v>0</v>
      </c>
    </row>
  </sheetData>
  <pageMargins left="0.25" right="0.25" top="0.75" bottom="0.75" header="0.3" footer="0.3"/>
  <pageSetup paperSize="9" scale="54" fitToHeight="0" orientation="landscape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Q14"/>
  <sheetViews>
    <sheetView zoomScaleNormal="100" workbookViewId="0">
      <selection activeCell="L22" sqref="L22"/>
    </sheetView>
  </sheetViews>
  <sheetFormatPr defaultColWidth="8.7109375" defaultRowHeight="13.5"/>
  <cols>
    <col min="1" max="1" width="5.42578125" style="3" customWidth="1"/>
    <col min="2" max="2" width="51.85546875" style="3" customWidth="1"/>
    <col min="3" max="3" width="19" style="3" customWidth="1"/>
    <col min="4" max="6" width="8.7109375" style="3"/>
    <col min="7" max="7" width="12" style="3" customWidth="1"/>
    <col min="8" max="8" width="8.7109375" style="3"/>
    <col min="9" max="9" width="10.42578125" style="3" customWidth="1"/>
    <col min="10" max="11" width="13.42578125" style="3" customWidth="1"/>
    <col min="12" max="13" width="19.140625" style="3" customWidth="1"/>
    <col min="14" max="14" width="19.28515625" style="3" customWidth="1"/>
    <col min="15" max="16384" width="8.7109375" style="3"/>
  </cols>
  <sheetData>
    <row r="1" spans="1:17">
      <c r="B1" s="3" t="s">
        <v>74</v>
      </c>
    </row>
    <row r="2" spans="1:17">
      <c r="A2" s="9">
        <v>1</v>
      </c>
      <c r="B2" s="9">
        <v>2</v>
      </c>
      <c r="C2" s="9">
        <v>3</v>
      </c>
      <c r="D2" s="9">
        <v>4</v>
      </c>
      <c r="E2" s="9">
        <v>5</v>
      </c>
      <c r="F2" s="10" t="s">
        <v>2</v>
      </c>
      <c r="G2" s="10" t="s">
        <v>3</v>
      </c>
      <c r="H2" s="10" t="s">
        <v>4</v>
      </c>
      <c r="I2" s="10" t="s">
        <v>5</v>
      </c>
      <c r="J2" s="11" t="s">
        <v>6</v>
      </c>
      <c r="K2" s="9">
        <v>11</v>
      </c>
      <c r="L2" s="12">
        <v>12</v>
      </c>
      <c r="M2" s="12">
        <v>13</v>
      </c>
      <c r="N2" s="12">
        <v>14</v>
      </c>
    </row>
    <row r="3" spans="1:17" ht="67.5">
      <c r="A3" s="9" t="s">
        <v>7</v>
      </c>
      <c r="B3" s="9" t="s">
        <v>8</v>
      </c>
      <c r="C3" s="9" t="s">
        <v>9</v>
      </c>
      <c r="D3" s="9" t="s">
        <v>10</v>
      </c>
      <c r="E3" s="9" t="s">
        <v>11</v>
      </c>
      <c r="F3" s="11" t="s">
        <v>12</v>
      </c>
      <c r="G3" s="13" t="s">
        <v>13</v>
      </c>
      <c r="H3" s="9" t="s">
        <v>14</v>
      </c>
      <c r="I3" s="11" t="s">
        <v>15</v>
      </c>
      <c r="J3" s="11" t="s">
        <v>16</v>
      </c>
      <c r="K3" s="11" t="s">
        <v>17</v>
      </c>
      <c r="L3" s="11" t="s">
        <v>18</v>
      </c>
      <c r="M3" s="11" t="s">
        <v>19</v>
      </c>
      <c r="N3" s="11" t="s">
        <v>28</v>
      </c>
    </row>
    <row r="4" spans="1:17">
      <c r="A4" s="88">
        <v>1</v>
      </c>
      <c r="B4" s="76" t="s">
        <v>75</v>
      </c>
      <c r="C4" s="88"/>
      <c r="D4" s="89" t="s">
        <v>22</v>
      </c>
      <c r="E4" s="88">
        <v>75</v>
      </c>
      <c r="F4" s="116">
        <v>0</v>
      </c>
      <c r="G4" s="90">
        <f t="shared" ref="G4:G13" si="0">E4*F4</f>
        <v>0</v>
      </c>
      <c r="H4" s="117">
        <v>0.08</v>
      </c>
      <c r="I4" s="116">
        <f t="shared" ref="I4:I13" si="1">F4+F4*H4</f>
        <v>0</v>
      </c>
      <c r="J4" s="90">
        <f t="shared" ref="J4:J13" si="2">G4+G4*H4</f>
        <v>0</v>
      </c>
      <c r="K4" s="90">
        <f t="shared" ref="K4:K13" si="3">G4/2</f>
        <v>0</v>
      </c>
      <c r="L4" s="90">
        <f t="shared" ref="L4:L13" si="4">J4/2</f>
        <v>0</v>
      </c>
      <c r="M4" s="90">
        <f t="shared" ref="M4:M13" si="5">G4+K4</f>
        <v>0</v>
      </c>
      <c r="N4" s="90">
        <f t="shared" ref="N4:N13" si="6">J4+L4</f>
        <v>0</v>
      </c>
    </row>
    <row r="5" spans="1:17">
      <c r="A5" s="88">
        <v>2</v>
      </c>
      <c r="B5" s="76" t="s">
        <v>76</v>
      </c>
      <c r="C5" s="88"/>
      <c r="D5" s="89" t="s">
        <v>22</v>
      </c>
      <c r="E5" s="88">
        <v>300</v>
      </c>
      <c r="F5" s="116">
        <v>0</v>
      </c>
      <c r="G5" s="90">
        <f t="shared" si="0"/>
        <v>0</v>
      </c>
      <c r="H5" s="117">
        <v>0.08</v>
      </c>
      <c r="I5" s="116">
        <f t="shared" si="1"/>
        <v>0</v>
      </c>
      <c r="J5" s="90">
        <f t="shared" si="2"/>
        <v>0</v>
      </c>
      <c r="K5" s="90">
        <f t="shared" si="3"/>
        <v>0</v>
      </c>
      <c r="L5" s="90">
        <f t="shared" si="4"/>
        <v>0</v>
      </c>
      <c r="M5" s="90">
        <f t="shared" si="5"/>
        <v>0</v>
      </c>
      <c r="N5" s="90">
        <f t="shared" si="6"/>
        <v>0</v>
      </c>
    </row>
    <row r="6" spans="1:17">
      <c r="A6" s="88">
        <v>3</v>
      </c>
      <c r="B6" s="76" t="s">
        <v>77</v>
      </c>
      <c r="C6" s="88"/>
      <c r="D6" s="89" t="s">
        <v>22</v>
      </c>
      <c r="E6" s="88">
        <v>15</v>
      </c>
      <c r="F6" s="116">
        <v>0</v>
      </c>
      <c r="G6" s="90">
        <f t="shared" si="0"/>
        <v>0</v>
      </c>
      <c r="H6" s="117">
        <v>0.08</v>
      </c>
      <c r="I6" s="116">
        <f t="shared" si="1"/>
        <v>0</v>
      </c>
      <c r="J6" s="116">
        <f t="shared" si="2"/>
        <v>0</v>
      </c>
      <c r="K6" s="90">
        <f t="shared" si="3"/>
        <v>0</v>
      </c>
      <c r="L6" s="90">
        <f t="shared" si="4"/>
        <v>0</v>
      </c>
      <c r="M6" s="90">
        <f t="shared" si="5"/>
        <v>0</v>
      </c>
      <c r="N6" s="90">
        <f t="shared" si="6"/>
        <v>0</v>
      </c>
    </row>
    <row r="7" spans="1:17">
      <c r="A7" s="88">
        <v>4</v>
      </c>
      <c r="B7" s="76" t="s">
        <v>78</v>
      </c>
      <c r="C7" s="88"/>
      <c r="D7" s="89" t="s">
        <v>22</v>
      </c>
      <c r="E7" s="88">
        <v>5</v>
      </c>
      <c r="F7" s="116">
        <v>0</v>
      </c>
      <c r="G7" s="116">
        <f t="shared" si="0"/>
        <v>0</v>
      </c>
      <c r="H7" s="117">
        <v>0.08</v>
      </c>
      <c r="I7" s="116">
        <f t="shared" si="1"/>
        <v>0</v>
      </c>
      <c r="J7" s="90">
        <f t="shared" si="2"/>
        <v>0</v>
      </c>
      <c r="K7" s="90">
        <f t="shared" si="3"/>
        <v>0</v>
      </c>
      <c r="L7" s="90">
        <f t="shared" si="4"/>
        <v>0</v>
      </c>
      <c r="M7" s="90">
        <f t="shared" si="5"/>
        <v>0</v>
      </c>
      <c r="N7" s="90">
        <f t="shared" si="6"/>
        <v>0</v>
      </c>
    </row>
    <row r="8" spans="1:17">
      <c r="A8" s="88">
        <v>5</v>
      </c>
      <c r="B8" s="76" t="s">
        <v>79</v>
      </c>
      <c r="C8" s="88"/>
      <c r="D8" s="89" t="s">
        <v>22</v>
      </c>
      <c r="E8" s="88">
        <v>1000</v>
      </c>
      <c r="F8" s="116">
        <v>0</v>
      </c>
      <c r="G8" s="116">
        <f t="shared" si="0"/>
        <v>0</v>
      </c>
      <c r="H8" s="117">
        <v>0.08</v>
      </c>
      <c r="I8" s="116">
        <f t="shared" si="1"/>
        <v>0</v>
      </c>
      <c r="J8" s="90">
        <f t="shared" si="2"/>
        <v>0</v>
      </c>
      <c r="K8" s="90">
        <f t="shared" si="3"/>
        <v>0</v>
      </c>
      <c r="L8" s="90">
        <f t="shared" si="4"/>
        <v>0</v>
      </c>
      <c r="M8" s="90">
        <f t="shared" si="5"/>
        <v>0</v>
      </c>
      <c r="N8" s="90">
        <f t="shared" si="6"/>
        <v>0</v>
      </c>
    </row>
    <row r="9" spans="1:17">
      <c r="A9" s="88">
        <v>6</v>
      </c>
      <c r="B9" s="76" t="s">
        <v>60</v>
      </c>
      <c r="C9" s="77"/>
      <c r="D9" s="77" t="s">
        <v>22</v>
      </c>
      <c r="E9" s="119">
        <v>1000</v>
      </c>
      <c r="F9" s="120">
        <v>0</v>
      </c>
      <c r="G9" s="123">
        <f>E9*F9</f>
        <v>0</v>
      </c>
      <c r="H9" s="121">
        <v>0.08</v>
      </c>
      <c r="I9" s="122">
        <f>F9+F9*H9</f>
        <v>0</v>
      </c>
      <c r="J9" s="122">
        <f>G9+G9*H9</f>
        <v>0</v>
      </c>
      <c r="K9" s="122">
        <f>G9/2</f>
        <v>0</v>
      </c>
      <c r="L9" s="90">
        <f t="shared" si="4"/>
        <v>0</v>
      </c>
      <c r="M9" s="122">
        <f>G9+K9</f>
        <v>0</v>
      </c>
      <c r="N9" s="122">
        <f>J9+L9</f>
        <v>0</v>
      </c>
      <c r="O9" s="105"/>
      <c r="P9" s="45"/>
      <c r="Q9" s="45"/>
    </row>
    <row r="10" spans="1:17">
      <c r="A10" s="88">
        <v>7</v>
      </c>
      <c r="B10" s="76" t="s">
        <v>80</v>
      </c>
      <c r="C10" s="88"/>
      <c r="D10" s="89" t="s">
        <v>22</v>
      </c>
      <c r="E10" s="88">
        <v>700</v>
      </c>
      <c r="F10" s="116">
        <v>0</v>
      </c>
      <c r="G10" s="90">
        <f t="shared" si="0"/>
        <v>0</v>
      </c>
      <c r="H10" s="117">
        <v>0.08</v>
      </c>
      <c r="I10" s="116">
        <f t="shared" si="1"/>
        <v>0</v>
      </c>
      <c r="J10" s="90">
        <f t="shared" si="2"/>
        <v>0</v>
      </c>
      <c r="K10" s="90">
        <f t="shared" si="3"/>
        <v>0</v>
      </c>
      <c r="L10" s="90">
        <f t="shared" si="4"/>
        <v>0</v>
      </c>
      <c r="M10" s="90">
        <f t="shared" si="5"/>
        <v>0</v>
      </c>
      <c r="N10" s="90">
        <f t="shared" si="6"/>
        <v>0</v>
      </c>
    </row>
    <row r="11" spans="1:17">
      <c r="A11" s="88">
        <v>8</v>
      </c>
      <c r="B11" s="76" t="s">
        <v>81</v>
      </c>
      <c r="C11" s="88"/>
      <c r="D11" s="89" t="s">
        <v>22</v>
      </c>
      <c r="E11" s="88">
        <v>30</v>
      </c>
      <c r="F11" s="116">
        <v>0</v>
      </c>
      <c r="G11" s="90">
        <f t="shared" si="0"/>
        <v>0</v>
      </c>
      <c r="H11" s="117">
        <v>0.08</v>
      </c>
      <c r="I11" s="116">
        <f t="shared" si="1"/>
        <v>0</v>
      </c>
      <c r="J11" s="90">
        <f t="shared" si="2"/>
        <v>0</v>
      </c>
      <c r="K11" s="90">
        <f t="shared" si="3"/>
        <v>0</v>
      </c>
      <c r="L11" s="90">
        <f t="shared" si="4"/>
        <v>0</v>
      </c>
      <c r="M11" s="90">
        <f t="shared" si="5"/>
        <v>0</v>
      </c>
      <c r="N11" s="90">
        <f t="shared" si="6"/>
        <v>0</v>
      </c>
    </row>
    <row r="12" spans="1:17">
      <c r="A12" s="88">
        <v>9</v>
      </c>
      <c r="B12" s="76" t="s">
        <v>82</v>
      </c>
      <c r="C12" s="88"/>
      <c r="D12" s="89" t="s">
        <v>22</v>
      </c>
      <c r="E12" s="88">
        <v>1000</v>
      </c>
      <c r="F12" s="116">
        <v>0</v>
      </c>
      <c r="G12" s="90">
        <f t="shared" si="0"/>
        <v>0</v>
      </c>
      <c r="H12" s="117">
        <v>0.08</v>
      </c>
      <c r="I12" s="116">
        <f t="shared" si="1"/>
        <v>0</v>
      </c>
      <c r="J12" s="90">
        <f t="shared" si="2"/>
        <v>0</v>
      </c>
      <c r="K12" s="90">
        <f t="shared" si="3"/>
        <v>0</v>
      </c>
      <c r="L12" s="90">
        <f t="shared" si="4"/>
        <v>0</v>
      </c>
      <c r="M12" s="90">
        <f t="shared" si="5"/>
        <v>0</v>
      </c>
      <c r="N12" s="90">
        <f t="shared" si="6"/>
        <v>0</v>
      </c>
    </row>
    <row r="13" spans="1:17">
      <c r="A13" s="88">
        <v>10</v>
      </c>
      <c r="B13" s="76" t="s">
        <v>83</v>
      </c>
      <c r="C13" s="88"/>
      <c r="D13" s="89" t="s">
        <v>22</v>
      </c>
      <c r="E13" s="88">
        <v>35</v>
      </c>
      <c r="F13" s="116">
        <v>0</v>
      </c>
      <c r="G13" s="90">
        <f t="shared" si="0"/>
        <v>0</v>
      </c>
      <c r="H13" s="117">
        <v>0.08</v>
      </c>
      <c r="I13" s="116">
        <f t="shared" si="1"/>
        <v>0</v>
      </c>
      <c r="J13" s="90">
        <f t="shared" si="2"/>
        <v>0</v>
      </c>
      <c r="K13" s="90">
        <f t="shared" si="3"/>
        <v>0</v>
      </c>
      <c r="L13" s="90">
        <f t="shared" si="4"/>
        <v>0</v>
      </c>
      <c r="M13" s="90">
        <f t="shared" si="5"/>
        <v>0</v>
      </c>
      <c r="N13" s="90">
        <f t="shared" si="6"/>
        <v>0</v>
      </c>
    </row>
    <row r="14" spans="1:17">
      <c r="A14" s="88"/>
      <c r="B14" s="88"/>
      <c r="C14" s="88"/>
      <c r="D14" s="88"/>
      <c r="E14" s="88"/>
      <c r="F14" s="88" t="s">
        <v>73</v>
      </c>
      <c r="G14" s="90">
        <f>SUM(G4:G13)</f>
        <v>0</v>
      </c>
      <c r="H14" s="88"/>
      <c r="I14" s="88"/>
      <c r="J14" s="90">
        <f>SUM(J4:J13)</f>
        <v>0</v>
      </c>
      <c r="K14" s="90">
        <f>SUM(K4:K13)</f>
        <v>0</v>
      </c>
      <c r="L14" s="90">
        <f>SUM(L4:L13)</f>
        <v>0</v>
      </c>
      <c r="M14" s="90">
        <f>SUM(M4:M13)</f>
        <v>0</v>
      </c>
      <c r="N14" s="90">
        <f>SUM(N4:N13)</f>
        <v>0</v>
      </c>
    </row>
  </sheetData>
  <pageMargins left="0.25" right="0.25" top="0.75" bottom="0.75" header="0.3" footer="0.3"/>
  <pageSetup paperSize="9" scale="65" fitToHeight="0" orientation="landscape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N14"/>
  <sheetViews>
    <sheetView zoomScaleNormal="100" workbookViewId="0">
      <selection activeCell="J10" sqref="J10"/>
    </sheetView>
  </sheetViews>
  <sheetFormatPr defaultColWidth="8.7109375" defaultRowHeight="15"/>
  <cols>
    <col min="2" max="2" width="23.5703125" customWidth="1"/>
    <col min="7" max="7" width="13.42578125" customWidth="1"/>
    <col min="10" max="10" width="13.5703125" customWidth="1"/>
    <col min="11" max="12" width="11.140625" customWidth="1"/>
    <col min="13" max="13" width="10.85546875" customWidth="1"/>
    <col min="14" max="14" width="13.85546875" customWidth="1"/>
  </cols>
  <sheetData>
    <row r="1" spans="1:14">
      <c r="A1" s="102" t="s">
        <v>93</v>
      </c>
    </row>
    <row r="2" spans="1:14">
      <c r="A2" s="91">
        <v>1</v>
      </c>
      <c r="B2" s="91">
        <v>2</v>
      </c>
      <c r="C2" s="91">
        <v>3</v>
      </c>
      <c r="D2" s="91">
        <v>4</v>
      </c>
      <c r="E2" s="91">
        <v>5</v>
      </c>
      <c r="F2" s="91">
        <v>6</v>
      </c>
      <c r="G2" s="91">
        <v>7</v>
      </c>
      <c r="H2" s="91">
        <v>8</v>
      </c>
      <c r="I2" s="91">
        <v>9</v>
      </c>
      <c r="J2" s="91">
        <v>10</v>
      </c>
      <c r="K2" s="91">
        <v>11</v>
      </c>
      <c r="L2" s="91">
        <v>12</v>
      </c>
      <c r="M2" s="91">
        <v>13</v>
      </c>
      <c r="N2" s="91">
        <v>14</v>
      </c>
    </row>
    <row r="3" spans="1:14" ht="135">
      <c r="A3" s="93" t="s">
        <v>7</v>
      </c>
      <c r="B3" s="93" t="s">
        <v>8</v>
      </c>
      <c r="C3" s="93" t="s">
        <v>9</v>
      </c>
      <c r="D3" s="93" t="s">
        <v>10</v>
      </c>
      <c r="E3" s="93" t="s">
        <v>11</v>
      </c>
      <c r="F3" s="94" t="s">
        <v>12</v>
      </c>
      <c r="G3" s="95" t="s">
        <v>13</v>
      </c>
      <c r="H3" s="93" t="s">
        <v>14</v>
      </c>
      <c r="I3" s="94" t="s">
        <v>15</v>
      </c>
      <c r="J3" s="94" t="s">
        <v>16</v>
      </c>
      <c r="K3" s="14" t="s">
        <v>84</v>
      </c>
      <c r="L3" s="94" t="s">
        <v>18</v>
      </c>
      <c r="M3" s="14" t="s">
        <v>19</v>
      </c>
      <c r="N3" s="94" t="s">
        <v>28</v>
      </c>
    </row>
    <row r="4" spans="1:14" ht="27">
      <c r="A4" s="89">
        <v>1</v>
      </c>
      <c r="B4" s="76" t="s">
        <v>85</v>
      </c>
      <c r="C4" s="89"/>
      <c r="D4" s="89" t="s">
        <v>22</v>
      </c>
      <c r="E4" s="89">
        <v>400</v>
      </c>
      <c r="F4" s="109">
        <v>0</v>
      </c>
      <c r="G4" s="18">
        <f>E4*F4</f>
        <v>0</v>
      </c>
      <c r="H4" s="96">
        <v>0.08</v>
      </c>
      <c r="I4" s="109">
        <f>F4+F4*H4</f>
        <v>0</v>
      </c>
      <c r="J4" s="109">
        <f>G4+G4*H4</f>
        <v>0</v>
      </c>
      <c r="K4" s="18">
        <f>G4/2</f>
        <v>0</v>
      </c>
      <c r="L4" s="109">
        <f>J4/2</f>
        <v>0</v>
      </c>
      <c r="M4" s="18">
        <f>G4+K4</f>
        <v>0</v>
      </c>
      <c r="N4" s="109">
        <f>J4+L4</f>
        <v>0</v>
      </c>
    </row>
    <row r="5" spans="1:14" ht="27">
      <c r="A5" s="9">
        <v>2</v>
      </c>
      <c r="B5" s="76" t="s">
        <v>86</v>
      </c>
      <c r="C5" s="88"/>
      <c r="D5" s="89" t="s">
        <v>22</v>
      </c>
      <c r="E5" s="88">
        <v>12000</v>
      </c>
      <c r="F5" s="11">
        <v>0</v>
      </c>
      <c r="G5" s="11">
        <f>E5*F5</f>
        <v>0</v>
      </c>
      <c r="H5" s="97">
        <v>0.08</v>
      </c>
      <c r="I5" s="11">
        <f>F5+F5*H5</f>
        <v>0</v>
      </c>
      <c r="J5" s="11">
        <f>G5+G5*H5</f>
        <v>0</v>
      </c>
      <c r="K5" s="18">
        <f>G5/2</f>
        <v>0</v>
      </c>
      <c r="L5" s="11">
        <f>J5/2</f>
        <v>0</v>
      </c>
      <c r="M5" s="18">
        <f>G5+K5</f>
        <v>0</v>
      </c>
      <c r="N5" s="18">
        <f>J5+L5</f>
        <v>0</v>
      </c>
    </row>
    <row r="6" spans="1:14" ht="27">
      <c r="A6" s="9">
        <v>3</v>
      </c>
      <c r="B6" s="76" t="s">
        <v>87</v>
      </c>
      <c r="C6" s="88"/>
      <c r="D6" s="89" t="s">
        <v>22</v>
      </c>
      <c r="E6" s="88">
        <v>1500</v>
      </c>
      <c r="F6" s="11">
        <v>0</v>
      </c>
      <c r="G6" s="11">
        <f>E6*F6</f>
        <v>0</v>
      </c>
      <c r="H6" s="97">
        <v>0.08</v>
      </c>
      <c r="I6" s="11">
        <f>F6+F6*H6</f>
        <v>0</v>
      </c>
      <c r="J6" s="11">
        <f>G6+G6*H6</f>
        <v>0</v>
      </c>
      <c r="K6" s="18">
        <f>G6/2</f>
        <v>0</v>
      </c>
      <c r="L6" s="11">
        <f>J6/2</f>
        <v>0</v>
      </c>
      <c r="M6" s="18">
        <f>G6+K6</f>
        <v>0</v>
      </c>
      <c r="N6" s="18">
        <f>J6+L6</f>
        <v>0</v>
      </c>
    </row>
    <row r="7" spans="1:14">
      <c r="A7" s="91"/>
      <c r="B7" s="91"/>
      <c r="C7" s="91"/>
      <c r="D7" s="91"/>
      <c r="E7" s="91"/>
      <c r="F7" s="91" t="s">
        <v>73</v>
      </c>
      <c r="G7" s="92">
        <f>G4+G5+G6</f>
        <v>0</v>
      </c>
      <c r="H7" s="91"/>
      <c r="I7" s="91"/>
      <c r="J7" s="124">
        <f>J4+J5+J6</f>
        <v>0</v>
      </c>
      <c r="K7" s="92">
        <f>K4+K5+K6</f>
        <v>0</v>
      </c>
      <c r="L7" s="124">
        <f>L4+L5+L6</f>
        <v>0</v>
      </c>
      <c r="M7" s="92">
        <f>M4+M5+M6</f>
        <v>0</v>
      </c>
      <c r="N7" s="124">
        <f>N4+N5+N6</f>
        <v>0</v>
      </c>
    </row>
    <row r="14" spans="1:14">
      <c r="D14" s="102"/>
    </row>
  </sheetData>
  <pageMargins left="0.25" right="0.25" top="0.75" bottom="0.75" header="0.3" footer="0.3"/>
  <pageSetup paperSize="9" scale="89" fitToHeight="0" orientation="landscape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N5"/>
  <sheetViews>
    <sheetView topLeftCell="B1" zoomScaleNormal="100" workbookViewId="0">
      <selection activeCell="F11" sqref="F11"/>
    </sheetView>
  </sheetViews>
  <sheetFormatPr defaultColWidth="41.140625" defaultRowHeight="15"/>
  <cols>
    <col min="1" max="1" width="3.7109375" customWidth="1"/>
    <col min="2" max="2" width="40" customWidth="1"/>
    <col min="3" max="3" width="20.42578125" customWidth="1"/>
    <col min="4" max="4" width="14.7109375" customWidth="1"/>
    <col min="5" max="5" width="8" customWidth="1"/>
    <col min="6" max="6" width="16.85546875" customWidth="1"/>
    <col min="7" max="7" width="18.5703125" customWidth="1"/>
    <col min="8" max="8" width="9.85546875" customWidth="1"/>
    <col min="9" max="9" width="15" customWidth="1"/>
    <col min="10" max="10" width="13.28515625" customWidth="1"/>
    <col min="11" max="11" width="18.140625" customWidth="1"/>
    <col min="12" max="12" width="20.140625" customWidth="1"/>
    <col min="13" max="13" width="19.42578125" customWidth="1"/>
    <col min="14" max="14" width="26.5703125" customWidth="1"/>
  </cols>
  <sheetData>
    <row r="1" spans="1:14">
      <c r="B1" t="s">
        <v>88</v>
      </c>
    </row>
    <row r="2" spans="1:14">
      <c r="A2" s="9">
        <v>1</v>
      </c>
      <c r="B2" s="9">
        <v>2</v>
      </c>
      <c r="C2" s="9">
        <v>3</v>
      </c>
      <c r="D2" s="9">
        <v>4</v>
      </c>
      <c r="E2" s="9">
        <v>5</v>
      </c>
      <c r="F2" s="9">
        <v>6</v>
      </c>
      <c r="G2" s="9">
        <v>7</v>
      </c>
      <c r="H2" s="9">
        <v>8</v>
      </c>
      <c r="I2" s="9">
        <v>9</v>
      </c>
      <c r="J2" s="9">
        <v>10</v>
      </c>
      <c r="K2" s="9">
        <v>11</v>
      </c>
      <c r="L2" s="89">
        <v>12</v>
      </c>
      <c r="M2" s="89">
        <v>13</v>
      </c>
      <c r="N2" s="89">
        <v>14</v>
      </c>
    </row>
    <row r="3" spans="1:14" ht="75">
      <c r="A3" s="9" t="s">
        <v>7</v>
      </c>
      <c r="B3" s="9" t="s">
        <v>8</v>
      </c>
      <c r="C3" s="9" t="s">
        <v>9</v>
      </c>
      <c r="D3" s="9" t="s">
        <v>10</v>
      </c>
      <c r="E3" s="9" t="s">
        <v>11</v>
      </c>
      <c r="F3" s="11" t="s">
        <v>12</v>
      </c>
      <c r="G3" s="13" t="s">
        <v>13</v>
      </c>
      <c r="H3" s="9" t="s">
        <v>14</v>
      </c>
      <c r="I3" s="11" t="s">
        <v>15</v>
      </c>
      <c r="J3" s="11" t="s">
        <v>16</v>
      </c>
      <c r="K3" s="14" t="s">
        <v>17</v>
      </c>
      <c r="L3" s="11" t="s">
        <v>18</v>
      </c>
      <c r="M3" s="14" t="s">
        <v>19</v>
      </c>
      <c r="N3" s="11" t="s">
        <v>28</v>
      </c>
    </row>
    <row r="4" spans="1:14" ht="94.5">
      <c r="A4" s="77">
        <v>1</v>
      </c>
      <c r="B4" s="9" t="s">
        <v>89</v>
      </c>
      <c r="C4" s="9"/>
      <c r="D4" s="9" t="s">
        <v>22</v>
      </c>
      <c r="E4" s="9">
        <v>900</v>
      </c>
      <c r="F4" s="11"/>
      <c r="G4" s="11">
        <f>E4*F4</f>
        <v>0</v>
      </c>
      <c r="H4" s="28">
        <v>0.08</v>
      </c>
      <c r="I4" s="11">
        <f>SUM(F4*1.08)</f>
        <v>0</v>
      </c>
      <c r="J4" s="11">
        <f>G4*1.08</f>
        <v>0</v>
      </c>
      <c r="K4" s="11">
        <f>G4/2</f>
        <v>0</v>
      </c>
      <c r="L4" s="11">
        <f>J4*50%</f>
        <v>0</v>
      </c>
      <c r="M4" s="11">
        <f>G4+K4</f>
        <v>0</v>
      </c>
      <c r="N4" s="18">
        <f>J4+L4</f>
        <v>0</v>
      </c>
    </row>
    <row r="5" spans="1:14">
      <c r="A5" s="91"/>
      <c r="B5" s="91"/>
      <c r="C5" s="91"/>
      <c r="D5" s="91"/>
      <c r="E5" s="91"/>
      <c r="F5" s="91" t="s">
        <v>73</v>
      </c>
      <c r="G5" s="92">
        <v>0</v>
      </c>
      <c r="H5" s="91"/>
      <c r="I5" s="91"/>
      <c r="J5" s="92">
        <v>0</v>
      </c>
      <c r="K5" s="92">
        <v>0</v>
      </c>
      <c r="L5" s="92">
        <v>0</v>
      </c>
      <c r="M5" s="92">
        <v>0</v>
      </c>
      <c r="N5" s="92">
        <v>0</v>
      </c>
    </row>
  </sheetData>
  <pageMargins left="0.25" right="0.25" top="0.75" bottom="0.75" header="0.3" footer="0.3"/>
  <pageSetup paperSize="9" scale="58" fitToHeight="0" orientation="landscape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N4"/>
  <sheetViews>
    <sheetView zoomScaleNormal="100" workbookViewId="0">
      <selection activeCell="N3" sqref="N3"/>
    </sheetView>
  </sheetViews>
  <sheetFormatPr defaultColWidth="8.7109375" defaultRowHeight="15"/>
  <cols>
    <col min="2" max="3" width="20.42578125" customWidth="1"/>
    <col min="7" max="7" width="12" customWidth="1"/>
    <col min="10" max="10" width="11.28515625" customWidth="1"/>
    <col min="11" max="12" width="21.140625" customWidth="1"/>
    <col min="13" max="13" width="18" customWidth="1"/>
    <col min="14" max="14" width="22.140625" customWidth="1"/>
  </cols>
  <sheetData>
    <row r="1" spans="1:14">
      <c r="B1" t="s">
        <v>90</v>
      </c>
      <c r="C1">
        <v>3</v>
      </c>
      <c r="D1">
        <v>4</v>
      </c>
      <c r="E1">
        <v>5</v>
      </c>
      <c r="F1">
        <v>6</v>
      </c>
      <c r="G1">
        <v>7</v>
      </c>
      <c r="H1">
        <v>8</v>
      </c>
      <c r="I1">
        <v>9</v>
      </c>
      <c r="J1">
        <v>10</v>
      </c>
      <c r="K1">
        <v>11</v>
      </c>
      <c r="L1">
        <v>12</v>
      </c>
      <c r="M1">
        <v>13</v>
      </c>
      <c r="N1">
        <v>14</v>
      </c>
    </row>
    <row r="2" spans="1:14" ht="94.5">
      <c r="A2" s="9" t="s">
        <v>7</v>
      </c>
      <c r="B2" s="9" t="s">
        <v>8</v>
      </c>
      <c r="C2" s="9" t="s">
        <v>9</v>
      </c>
      <c r="D2" s="9" t="s">
        <v>10</v>
      </c>
      <c r="E2" s="9" t="s">
        <v>11</v>
      </c>
      <c r="F2" s="11" t="s">
        <v>12</v>
      </c>
      <c r="G2" s="13" t="s">
        <v>13</v>
      </c>
      <c r="H2" s="9" t="s">
        <v>14</v>
      </c>
      <c r="I2" s="11" t="s">
        <v>15</v>
      </c>
      <c r="J2" s="11" t="s">
        <v>16</v>
      </c>
      <c r="K2" s="14" t="s">
        <v>84</v>
      </c>
      <c r="L2" s="11" t="s">
        <v>18</v>
      </c>
      <c r="M2" s="14" t="s">
        <v>19</v>
      </c>
      <c r="N2" s="11" t="s">
        <v>28</v>
      </c>
    </row>
    <row r="3" spans="1:14" ht="67.5">
      <c r="A3" s="77">
        <v>1</v>
      </c>
      <c r="B3" s="98" t="s">
        <v>91</v>
      </c>
      <c r="C3" s="77"/>
      <c r="D3" s="77" t="s">
        <v>22</v>
      </c>
      <c r="E3" s="77">
        <v>1300</v>
      </c>
      <c r="F3" s="77">
        <v>0</v>
      </c>
      <c r="G3" s="32">
        <f>E3*F3</f>
        <v>0</v>
      </c>
      <c r="H3" s="125">
        <v>0.08</v>
      </c>
      <c r="I3" s="32">
        <f>F3+F3*H3</f>
        <v>0</v>
      </c>
      <c r="J3" s="18">
        <f>G3+G3*H3</f>
        <v>0</v>
      </c>
      <c r="K3" s="18">
        <f>G3/2</f>
        <v>0</v>
      </c>
      <c r="L3" s="18">
        <f>J3/2</f>
        <v>0</v>
      </c>
      <c r="M3" s="18">
        <f>G3+K3</f>
        <v>0</v>
      </c>
      <c r="N3" s="18">
        <f>J3+L3</f>
        <v>0</v>
      </c>
    </row>
    <row r="4" spans="1:14">
      <c r="A4" s="91"/>
      <c r="B4" s="91"/>
      <c r="C4" s="91"/>
      <c r="D4" s="91"/>
      <c r="E4" s="91"/>
      <c r="F4" s="91" t="s">
        <v>73</v>
      </c>
      <c r="G4" s="92">
        <f>SUM(G3)</f>
        <v>0</v>
      </c>
      <c r="H4" s="91"/>
      <c r="I4" s="92"/>
      <c r="J4" s="92">
        <f>SUM(J3)</f>
        <v>0</v>
      </c>
      <c r="K4" s="92">
        <f>SUM(K3)</f>
        <v>0</v>
      </c>
      <c r="L4" s="92">
        <f>SUM(L3)</f>
        <v>0</v>
      </c>
      <c r="M4" s="92">
        <f>SUM(M3)</f>
        <v>0</v>
      </c>
      <c r="N4" s="92">
        <f>SUM(N3)</f>
        <v>0</v>
      </c>
    </row>
  </sheetData>
  <pageMargins left="0.25" right="0.25" top="0.75" bottom="0.75" header="0.3" footer="0.3"/>
  <pageSetup paperSize="9" scale="71" fitToHeight="0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223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11</vt:i4>
      </vt:variant>
    </vt:vector>
  </HeadingPairs>
  <TitlesOfParts>
    <vt:vector size="11" baseType="lpstr">
      <vt:lpstr>Antytrombina</vt:lpstr>
      <vt:lpstr>Sevofluran</vt:lpstr>
      <vt:lpstr>Formalina</vt:lpstr>
      <vt:lpstr>NaCl</vt:lpstr>
      <vt:lpstr>ogólne</vt:lpstr>
      <vt:lpstr>ogólne2</vt:lpstr>
      <vt:lpstr>Furosemid</vt:lpstr>
      <vt:lpstr>KCl</vt:lpstr>
      <vt:lpstr>Drotaveryna</vt:lpstr>
      <vt:lpstr>Ibuprofen</vt:lpstr>
      <vt:lpstr>Receptura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Stanek Justyna</dc:creator>
  <dc:description/>
  <cp:lastModifiedBy>Mokosiej Anna</cp:lastModifiedBy>
  <cp:revision>7</cp:revision>
  <cp:lastPrinted>2025-02-11T07:21:57Z</cp:lastPrinted>
  <dcterms:created xsi:type="dcterms:W3CDTF">2015-06-05T18:19:34Z</dcterms:created>
  <dcterms:modified xsi:type="dcterms:W3CDTF">2025-02-11T07:22:01Z</dcterms:modified>
  <dc:language>pl-PL</dc:language>
</cp:coreProperties>
</file>