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oczkowski.Marek\Desktop\Ubezpieczenia 2025-2026\MATERIAŁY DO POSTĘPOWANIA\Materiały przekazane do DZP\"/>
    </mc:Choice>
  </mc:AlternateContent>
  <xr:revisionPtr revIDLastSave="0" documentId="13_ncr:1_{AF47830A-4988-4CEC-9F0D-ED7F7D123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1" sheetId="1" r:id="rId1"/>
  </sheets>
  <definedNames>
    <definedName name="_xlnm._FilterDatabase" localSheetId="0" hidden="1">'Załącznik nr 1'!$A$5:$AA$717</definedName>
    <definedName name="_xlnm.Print_Area" localSheetId="0">'Załącznik nr 1'!$A$1:$AD$718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6" i="1" l="1"/>
  <c r="AA689" i="1"/>
  <c r="AC689" i="1"/>
  <c r="Z689" i="1"/>
  <c r="AD688" i="1"/>
  <c r="AD687" i="1"/>
  <c r="AD686" i="1"/>
  <c r="AD685" i="1"/>
  <c r="AD684" i="1"/>
  <c r="AD683" i="1"/>
  <c r="AD682" i="1"/>
  <c r="AD681" i="1"/>
  <c r="AD680" i="1"/>
  <c r="AD679" i="1"/>
  <c r="AD678" i="1"/>
  <c r="AD677" i="1"/>
  <c r="AD676" i="1"/>
  <c r="AD675" i="1"/>
  <c r="AD674" i="1"/>
  <c r="AD673" i="1"/>
  <c r="AD672" i="1"/>
  <c r="AD671" i="1"/>
  <c r="AD670" i="1"/>
  <c r="AD669" i="1"/>
  <c r="AD668" i="1"/>
  <c r="AD667" i="1"/>
  <c r="AD666" i="1"/>
  <c r="AD665" i="1"/>
  <c r="AD664" i="1"/>
  <c r="AD663" i="1"/>
  <c r="AD662" i="1"/>
  <c r="AD661" i="1"/>
  <c r="AD660" i="1"/>
  <c r="AD659" i="1"/>
  <c r="AD658" i="1"/>
  <c r="AD657" i="1"/>
  <c r="AD656" i="1"/>
  <c r="AD655" i="1"/>
  <c r="AD654" i="1"/>
  <c r="AD653" i="1"/>
  <c r="AD652" i="1"/>
  <c r="AD651" i="1"/>
  <c r="AD650" i="1"/>
  <c r="AD649" i="1"/>
  <c r="AD648" i="1"/>
  <c r="AD647" i="1"/>
  <c r="AD646" i="1"/>
  <c r="AD645" i="1"/>
  <c r="AD644" i="1"/>
  <c r="AD643" i="1"/>
  <c r="AD642" i="1"/>
  <c r="AD641" i="1"/>
  <c r="AD640" i="1"/>
  <c r="AD639" i="1"/>
  <c r="AD638" i="1"/>
  <c r="AD637" i="1"/>
  <c r="AD636" i="1"/>
  <c r="AD635" i="1"/>
  <c r="AD634" i="1"/>
  <c r="AD633" i="1"/>
  <c r="AD632" i="1"/>
  <c r="AD631" i="1"/>
  <c r="AD630" i="1"/>
  <c r="AD629" i="1"/>
  <c r="AD628" i="1"/>
  <c r="AD627" i="1"/>
  <c r="AD626" i="1"/>
  <c r="AD625" i="1"/>
  <c r="AD624" i="1"/>
  <c r="AD623" i="1"/>
  <c r="AD622" i="1"/>
  <c r="AD621" i="1"/>
  <c r="AD620" i="1"/>
  <c r="AD619" i="1"/>
  <c r="AD618" i="1"/>
  <c r="AD617" i="1"/>
  <c r="AD616" i="1"/>
  <c r="AD615" i="1"/>
  <c r="AD614" i="1"/>
  <c r="AD613" i="1"/>
  <c r="AD612" i="1"/>
  <c r="AD611" i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595" i="1"/>
  <c r="AD594" i="1"/>
  <c r="AD593" i="1"/>
  <c r="AD592" i="1"/>
  <c r="AD591" i="1"/>
  <c r="AD590" i="1"/>
  <c r="AD589" i="1"/>
  <c r="AD588" i="1"/>
  <c r="AD587" i="1"/>
  <c r="AD586" i="1"/>
  <c r="AD585" i="1"/>
  <c r="AD584" i="1"/>
  <c r="AD583" i="1"/>
  <c r="AD582" i="1"/>
  <c r="AD581" i="1"/>
  <c r="AD580" i="1"/>
  <c r="AD579" i="1"/>
  <c r="AD578" i="1"/>
  <c r="AD577" i="1"/>
  <c r="AD576" i="1"/>
  <c r="AD575" i="1"/>
  <c r="AD574" i="1"/>
  <c r="AD573" i="1"/>
  <c r="AD572" i="1"/>
  <c r="AD571" i="1"/>
  <c r="AD570" i="1"/>
  <c r="AD569" i="1"/>
  <c r="AD568" i="1"/>
  <c r="AD567" i="1"/>
  <c r="AD566" i="1"/>
  <c r="AD565" i="1"/>
  <c r="AD564" i="1"/>
  <c r="AD563" i="1"/>
  <c r="AD562" i="1"/>
  <c r="AD561" i="1"/>
  <c r="AD560" i="1"/>
  <c r="AD559" i="1"/>
  <c r="AD558" i="1"/>
  <c r="AD557" i="1"/>
  <c r="AD556" i="1"/>
  <c r="AD555" i="1"/>
  <c r="AD554" i="1"/>
  <c r="AD553" i="1"/>
  <c r="AD552" i="1"/>
  <c r="AD551" i="1"/>
  <c r="AD550" i="1"/>
  <c r="AD549" i="1"/>
  <c r="AD548" i="1"/>
  <c r="AD547" i="1"/>
  <c r="AD546" i="1"/>
  <c r="AD545" i="1"/>
  <c r="AD544" i="1"/>
  <c r="AD543" i="1"/>
  <c r="AD542" i="1"/>
  <c r="AD541" i="1"/>
  <c r="AD540" i="1"/>
  <c r="AD539" i="1"/>
  <c r="AD538" i="1"/>
  <c r="AD537" i="1"/>
  <c r="AD536" i="1"/>
  <c r="AD535" i="1"/>
  <c r="AD534" i="1"/>
  <c r="AD533" i="1"/>
  <c r="AD532" i="1"/>
  <c r="AD531" i="1"/>
  <c r="AD530" i="1"/>
  <c r="AD529" i="1"/>
  <c r="AD528" i="1"/>
  <c r="AD527" i="1"/>
  <c r="AD526" i="1"/>
  <c r="AD525" i="1"/>
  <c r="AD524" i="1"/>
  <c r="AD523" i="1"/>
  <c r="AD522" i="1"/>
  <c r="AD521" i="1"/>
  <c r="AD520" i="1"/>
  <c r="AD519" i="1"/>
  <c r="AD518" i="1"/>
  <c r="AD517" i="1"/>
  <c r="AD516" i="1"/>
  <c r="AD515" i="1"/>
  <c r="AD514" i="1"/>
  <c r="AD513" i="1"/>
  <c r="AD512" i="1"/>
  <c r="AD511" i="1"/>
  <c r="AD510" i="1"/>
  <c r="AD509" i="1"/>
  <c r="AD508" i="1"/>
  <c r="AD507" i="1"/>
  <c r="AD506" i="1"/>
  <c r="AD505" i="1"/>
  <c r="AD504" i="1"/>
  <c r="AD503" i="1"/>
  <c r="AD502" i="1"/>
  <c r="AD501" i="1"/>
  <c r="AD500" i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K697" i="1"/>
  <c r="K691" i="1"/>
  <c r="K695" i="1"/>
  <c r="K696" i="1"/>
  <c r="K694" i="1"/>
  <c r="K706" i="1"/>
  <c r="K705" i="1"/>
  <c r="K704" i="1"/>
  <c r="K703" i="1"/>
  <c r="K702" i="1"/>
  <c r="K701" i="1"/>
  <c r="AB689" i="1" l="1"/>
  <c r="Z690" i="1" s="1"/>
  <c r="AD411" i="1"/>
  <c r="AD689" i="1" s="1"/>
  <c r="AD6" i="1"/>
  <c r="K707" i="1"/>
  <c r="E714" i="1"/>
  <c r="E713" i="1"/>
  <c r="E712" i="1"/>
  <c r="E711" i="1"/>
  <c r="E710" i="1"/>
  <c r="E709" i="1"/>
  <c r="E708" i="1"/>
  <c r="E707" i="1"/>
  <c r="M706" i="1"/>
  <c r="Q706" i="1" s="1"/>
  <c r="S706" i="1" s="1"/>
  <c r="E706" i="1"/>
  <c r="M705" i="1"/>
  <c r="Q705" i="1" s="1"/>
  <c r="S705" i="1" s="1"/>
  <c r="E705" i="1"/>
  <c r="M704" i="1"/>
  <c r="Q704" i="1" s="1"/>
  <c r="S704" i="1" s="1"/>
  <c r="E704" i="1"/>
  <c r="M703" i="1"/>
  <c r="Q703" i="1" s="1"/>
  <c r="S703" i="1" s="1"/>
  <c r="E703" i="1"/>
  <c r="M702" i="1"/>
  <c r="Q702" i="1" s="1"/>
  <c r="S702" i="1" s="1"/>
  <c r="E702" i="1"/>
  <c r="M701" i="1"/>
  <c r="Q701" i="1" s="1"/>
  <c r="S701" i="1" s="1"/>
  <c r="E701" i="1"/>
  <c r="M700" i="1"/>
  <c r="Q700" i="1" s="1"/>
  <c r="S700" i="1" s="1"/>
  <c r="E700" i="1"/>
  <c r="M699" i="1"/>
  <c r="Q699" i="1" s="1"/>
  <c r="S699" i="1" s="1"/>
  <c r="E699" i="1"/>
  <c r="M698" i="1"/>
  <c r="Q698" i="1" s="1"/>
  <c r="S698" i="1" s="1"/>
  <c r="E698" i="1"/>
  <c r="M697" i="1"/>
  <c r="Q697" i="1" s="1"/>
  <c r="S697" i="1" s="1"/>
  <c r="M696" i="1"/>
  <c r="Q696" i="1" s="1"/>
  <c r="S696" i="1" s="1"/>
  <c r="M695" i="1"/>
  <c r="Q695" i="1" s="1"/>
  <c r="S695" i="1" s="1"/>
  <c r="M694" i="1"/>
  <c r="Q694" i="1" s="1"/>
  <c r="S694" i="1" s="1"/>
  <c r="G694" i="1"/>
  <c r="M693" i="1"/>
  <c r="Q693" i="1" s="1"/>
  <c r="S693" i="1" s="1"/>
  <c r="K693" i="1"/>
  <c r="G693" i="1"/>
  <c r="M692" i="1"/>
  <c r="Q692" i="1" s="1"/>
  <c r="S692" i="1" s="1"/>
  <c r="K692" i="1"/>
  <c r="G692" i="1"/>
  <c r="M691" i="1"/>
  <c r="Q691" i="1" s="1"/>
  <c r="S691" i="1" s="1"/>
  <c r="G691" i="1"/>
  <c r="M690" i="1"/>
  <c r="Q690" i="1" s="1"/>
  <c r="S690" i="1" s="1"/>
  <c r="G690" i="1"/>
  <c r="X689" i="1"/>
  <c r="O689" i="1"/>
  <c r="M689" i="1"/>
  <c r="G689" i="1"/>
  <c r="D689" i="1"/>
  <c r="D1" i="1" s="1"/>
  <c r="B662" i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12" i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578" i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533" i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01" i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472" i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435" i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387" i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363" i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287" i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241" i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189" i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167" i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02" i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61" i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K698" i="1" l="1"/>
  <c r="H689" i="1"/>
  <c r="M708" i="1"/>
  <c r="Q708" i="1" s="1"/>
  <c r="S708" i="1" s="1"/>
  <c r="B689" i="1"/>
  <c r="Q689" i="1"/>
  <c r="E715" i="1"/>
  <c r="M707" i="1"/>
  <c r="Q707" i="1" s="1"/>
  <c r="S707" i="1" s="1"/>
  <c r="M714" i="1" l="1"/>
  <c r="Q714" i="1"/>
  <c r="Q716" i="1" s="1"/>
  <c r="S689" i="1"/>
  <c r="S7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27" authorId="0" shapeId="0" xr:uid="{F247F7DF-870E-4C6B-89CD-8A7044BCCFD5}">
      <text>
        <r>
          <rPr>
            <b/>
            <sz val="16"/>
            <color indexed="81"/>
            <rFont val="Tahoma"/>
            <family val="2"/>
            <charset val="238"/>
          </rPr>
          <t>12.12.2024 - z Centrali</t>
        </r>
      </text>
    </comment>
    <comment ref="D327" authorId="0" shapeId="0" xr:uid="{22A612DF-BF38-4403-B9AD-623F70457FC4}">
      <text>
        <r>
          <rPr>
            <b/>
            <sz val="16"/>
            <color indexed="81"/>
            <rFont val="Tahoma"/>
            <family val="2"/>
            <charset val="238"/>
          </rPr>
          <t>18.12.2024 - z Central</t>
        </r>
        <r>
          <rPr>
            <b/>
            <sz val="9"/>
            <color indexed="81"/>
            <rFont val="Tahoma"/>
            <family val="2"/>
            <charset val="238"/>
          </rPr>
          <t>i</t>
        </r>
      </text>
    </comment>
    <comment ref="D328" authorId="0" shapeId="0" xr:uid="{6086203D-EC2B-4A51-AB83-6999FEA55868}">
      <text>
        <r>
          <rPr>
            <b/>
            <sz val="16"/>
            <color indexed="81"/>
            <rFont val="Tahoma"/>
            <family val="2"/>
            <charset val="238"/>
          </rPr>
          <t>18.12.2024 - z Central</t>
        </r>
        <r>
          <rPr>
            <b/>
            <sz val="9"/>
            <color indexed="81"/>
            <rFont val="Tahoma"/>
            <family val="2"/>
            <charset val="238"/>
          </rPr>
          <t>i</t>
        </r>
      </text>
    </comment>
    <comment ref="D329" authorId="0" shapeId="0" xr:uid="{58E338C4-91E6-48F6-A312-A41FEE0BCC3A}">
      <text>
        <r>
          <rPr>
            <b/>
            <sz val="16"/>
            <color indexed="81"/>
            <rFont val="Tahoma"/>
            <family val="2"/>
            <charset val="238"/>
          </rPr>
          <t>18.12.2024 - z Central</t>
        </r>
        <r>
          <rPr>
            <b/>
            <sz val="9"/>
            <color indexed="81"/>
            <rFont val="Tahoma"/>
            <family val="2"/>
            <charset val="238"/>
          </rPr>
          <t>i</t>
        </r>
      </text>
    </comment>
    <comment ref="C465" authorId="0" shapeId="0" xr:uid="{0DA1B46E-99E8-46EB-A6B1-3446F3E473CE}">
      <text>
        <r>
          <rPr>
            <b/>
            <sz val="16"/>
            <color indexed="81"/>
            <rFont val="Tahoma"/>
            <family val="2"/>
            <charset val="238"/>
          </rPr>
          <t>Przejęty maj 2021 ze Śląski OR</t>
        </r>
      </text>
    </comment>
    <comment ref="O689" authorId="0" shapeId="0" xr:uid="{3FDC566F-AE12-4514-A1DA-7C9F17AF4C93}">
      <text>
        <r>
          <rPr>
            <b/>
            <sz val="16"/>
            <color indexed="81"/>
            <rFont val="Tahoma"/>
            <family val="2"/>
            <charset val="238"/>
          </rPr>
          <t>Moc poniżej 60 kW</t>
        </r>
      </text>
    </comment>
  </commentList>
</comments>
</file>

<file path=xl/sharedStrings.xml><?xml version="1.0" encoding="utf-8"?>
<sst xmlns="http://schemas.openxmlformats.org/spreadsheetml/2006/main" count="7682" uniqueCount="1543">
  <si>
    <t>Faktyczna liczba pojazdów &gt;</t>
  </si>
  <si>
    <t>L.p.</t>
  </si>
  <si>
    <t>Liczba pojazdów</t>
  </si>
  <si>
    <t>Jednostka
Organizacyjna
ARiMR</t>
  </si>
  <si>
    <t>Numer
rejestracyjny
pojazdu</t>
  </si>
  <si>
    <t>Marka
pojazdu</t>
  </si>
  <si>
    <t>Typ
pojazdu</t>
  </si>
  <si>
    <t>Rodzaj napędu</t>
  </si>
  <si>
    <t>Rodzaj
pojazdu</t>
  </si>
  <si>
    <t>Numer
VIN</t>
  </si>
  <si>
    <t>Paliwo</t>
  </si>
  <si>
    <t>Rok produkcji</t>
  </si>
  <si>
    <r>
      <t>Pojemność w cm</t>
    </r>
    <r>
      <rPr>
        <b/>
        <vertAlign val="superscript"/>
        <sz val="20"/>
        <rFont val="Calibri"/>
        <family val="2"/>
        <charset val="238"/>
      </rPr>
      <t>3</t>
    </r>
  </si>
  <si>
    <t>Moc w kW</t>
  </si>
  <si>
    <t>Ilość miejsc</t>
  </si>
  <si>
    <t>Data pierwszej
rejestracji</t>
  </si>
  <si>
    <t>Data ważności
badania
technicznego</t>
  </si>
  <si>
    <t>Dodatkowe
zabezpieczenia
przeciwwłamaniowe</t>
  </si>
  <si>
    <t>Dodatkowe
wyposażenie</t>
  </si>
  <si>
    <t>OC</t>
  </si>
  <si>
    <t>AC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</si>
  <si>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</si>
  <si>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</si>
  <si>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</si>
  <si>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</si>
  <si>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</si>
  <si>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</si>
  <si>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</si>
  <si>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</si>
  <si>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</si>
  <si>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</si>
  <si>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</si>
  <si>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</si>
  <si>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</si>
  <si>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</si>
  <si>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</si>
  <si>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</si>
  <si>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</si>
  <si>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</si>
  <si>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</si>
  <si>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</si>
  <si>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W</t>
  </si>
  <si>
    <t>X</t>
  </si>
  <si>
    <t>Y</t>
  </si>
  <si>
    <t>Z</t>
  </si>
  <si>
    <t>Centrala</t>
  </si>
  <si>
    <t>Skoda</t>
  </si>
  <si>
    <t>Octavia</t>
  </si>
  <si>
    <t>Kombi</t>
  </si>
  <si>
    <t>TMBJC7NE5H0112880</t>
  </si>
  <si>
    <t>Pb-95</t>
  </si>
  <si>
    <t>EURO 6</t>
  </si>
  <si>
    <t>AA/IM</t>
  </si>
  <si>
    <t>R, GPS</t>
  </si>
  <si>
    <t>Superb</t>
  </si>
  <si>
    <t>-</t>
  </si>
  <si>
    <t>TMBAD9NP8J7535525</t>
  </si>
  <si>
    <t>Renault</t>
  </si>
  <si>
    <t>Trafic</t>
  </si>
  <si>
    <t>BUS</t>
  </si>
  <si>
    <t>VF1JL000457376953</t>
  </si>
  <si>
    <t>ON</t>
  </si>
  <si>
    <t>TMBAD9NP9J7590873</t>
  </si>
  <si>
    <t>TMBAD9NP9J7590890</t>
  </si>
  <si>
    <t>4x4</t>
  </si>
  <si>
    <t>TMBCP9NP5K7034559</t>
  </si>
  <si>
    <t>TMBCP9NP5K7034500</t>
  </si>
  <si>
    <t>Dacia</t>
  </si>
  <si>
    <t>Duster</t>
  </si>
  <si>
    <t>VF1HJD40866429019</t>
  </si>
  <si>
    <t>AA. IM</t>
  </si>
  <si>
    <t>Osobowy</t>
  </si>
  <si>
    <t>TMBCE9NPXP7015647</t>
  </si>
  <si>
    <t>AA, IM</t>
  </si>
  <si>
    <t>TMBCE9NP5P7015653</t>
  </si>
  <si>
    <t>TMBJR8NXXRY082834</t>
  </si>
  <si>
    <t>TMBJR8NX5RY083096</t>
  </si>
  <si>
    <t>TMBJR8NX4RY081193</t>
  </si>
  <si>
    <t>TMBJR8NX1RY083046</t>
  </si>
  <si>
    <t>TMBJR8NX0RY081966</t>
  </si>
  <si>
    <t>TMBJR8NX1RY084603</t>
  </si>
  <si>
    <t>TMBCE9NP8R7022440</t>
  </si>
  <si>
    <t>TMBCE9NP6R7021853</t>
  </si>
  <si>
    <t>TMBCE9NP7R7022610</t>
  </si>
  <si>
    <t>TMBCE9NP7R7021764</t>
  </si>
  <si>
    <t>KIA</t>
  </si>
  <si>
    <t>EV6</t>
  </si>
  <si>
    <t>KNAC381AFR5618445</t>
  </si>
  <si>
    <t>Elektryk</t>
  </si>
  <si>
    <t>Zeroemisyjny</t>
  </si>
  <si>
    <t>77,4 kWh</t>
  </si>
  <si>
    <t>RADIO</t>
  </si>
  <si>
    <t>TMBJR8NX6SY086918</t>
  </si>
  <si>
    <t>TMBJR8NX4SY087792</t>
  </si>
  <si>
    <t>TMBJR8NX9SY085438</t>
  </si>
  <si>
    <t>Dolnośląski</t>
  </si>
  <si>
    <t>UU1HSDC5G53033682</t>
  </si>
  <si>
    <t>R-CD</t>
  </si>
  <si>
    <t>UU1HSDC5G53033683</t>
  </si>
  <si>
    <t>UU1HSDC5G53033789</t>
  </si>
  <si>
    <t>UU1HSDCVG57810181</t>
  </si>
  <si>
    <t>R-CD, GPS</t>
  </si>
  <si>
    <t>UU1HSDCVG57810178</t>
  </si>
  <si>
    <t>UU1HSDCVG57810177</t>
  </si>
  <si>
    <t>VF1HJD40161821112</t>
  </si>
  <si>
    <t>VF1HJD40861547021</t>
  </si>
  <si>
    <t>VF1HJD40061547031</t>
  </si>
  <si>
    <t>VF1HJD40963627237</t>
  </si>
  <si>
    <t>R-CD,GPS</t>
  </si>
  <si>
    <t>VF1HJD40763627236</t>
  </si>
  <si>
    <t>VF1HJD40563627235</t>
  </si>
  <si>
    <t>VF1HJD40163627233</t>
  </si>
  <si>
    <t>VF1HJD40X63627232</t>
  </si>
  <si>
    <t>VF1HJD40863627231</t>
  </si>
  <si>
    <t>Megane</t>
  </si>
  <si>
    <t>VF1RFB00264077924</t>
  </si>
  <si>
    <t>VF1HJD40666429004</t>
  </si>
  <si>
    <t>VF1HJD40X66429023</t>
  </si>
  <si>
    <t>VF1HJD40969437063</t>
  </si>
  <si>
    <t>VF1HJD40669437005</t>
  </si>
  <si>
    <t>VF1HJD40169437428</t>
  </si>
  <si>
    <t>VF1HJD40369437303</t>
  </si>
  <si>
    <t>VF1HJD40169437574</t>
  </si>
  <si>
    <t>VF1HJD40469437410</t>
  </si>
  <si>
    <t>TMBAR8NX8PY007353</t>
  </si>
  <si>
    <t>VF1JL000769179491</t>
  </si>
  <si>
    <t xml:space="preserve">Dacia </t>
  </si>
  <si>
    <t>Duster Journey ECO</t>
  </si>
  <si>
    <t>VF1HJD20371438986</t>
  </si>
  <si>
    <t>VF1HJD20871438451</t>
  </si>
  <si>
    <t>UU1DJF01373462263</t>
  </si>
  <si>
    <t>Pb-95/Mild</t>
  </si>
  <si>
    <t>UU1DJF01073563048</t>
  </si>
  <si>
    <t>Kujawsko-Pomorski</t>
  </si>
  <si>
    <t>CEED ON</t>
  </si>
  <si>
    <t>U5YHB816ACL216745</t>
  </si>
  <si>
    <t xml:space="preserve">Fiat </t>
  </si>
  <si>
    <t>Sedici</t>
  </si>
  <si>
    <t>TSMFYB21S00732205</t>
  </si>
  <si>
    <t>AA,IM</t>
  </si>
  <si>
    <t>TSMFYB21S00807234</t>
  </si>
  <si>
    <t>TSMFYB21S00807060</t>
  </si>
  <si>
    <t>TSMFYB21S00806820</t>
  </si>
  <si>
    <t>TSMFYB21S00806729</t>
  </si>
  <si>
    <t>TSMFYB21S00806927</t>
  </si>
  <si>
    <t>TSMFYB21S00806441</t>
  </si>
  <si>
    <t>UU1HSDC5G50937933</t>
  </si>
  <si>
    <t>Suzuki</t>
  </si>
  <si>
    <t>Vitara</t>
  </si>
  <si>
    <t>TSMLYE21S00164912</t>
  </si>
  <si>
    <t>TSMLYE21S00172360</t>
  </si>
  <si>
    <t>TSMLYE21S00128224</t>
  </si>
  <si>
    <t>TSMLYE21S00128793</t>
  </si>
  <si>
    <t>TSMLYE21S00127541</t>
  </si>
  <si>
    <t>UU1HSDCVG57676440</t>
  </si>
  <si>
    <t>VF1HJD40761547530</t>
  </si>
  <si>
    <t>VF1HJD40861547536</t>
  </si>
  <si>
    <t>VF1HJD40861547598</t>
  </si>
  <si>
    <t>VF1HJD40963627187</t>
  </si>
  <si>
    <t>VF1HJD40763627186</t>
  </si>
  <si>
    <t>VF1HJD40563627185</t>
  </si>
  <si>
    <t>VF1HJD40163627183</t>
  </si>
  <si>
    <t>VF1HJD40363627167</t>
  </si>
  <si>
    <t>VF1HJD40463785047</t>
  </si>
  <si>
    <t>VF1HJD40566428992</t>
  </si>
  <si>
    <t>VF1HJD40766428962</t>
  </si>
  <si>
    <t>VF1HJD40966428980</t>
  </si>
  <si>
    <t>VF1HJD40566428930</t>
  </si>
  <si>
    <t>VF1HJD40969743633</t>
  </si>
  <si>
    <t>VF1HJD40869618638</t>
  </si>
  <si>
    <t>VF1HJD40469743040</t>
  </si>
  <si>
    <t>VF1HJD40769743646</t>
  </si>
  <si>
    <t>VF1HJD40969955125</t>
  </si>
  <si>
    <t>VF1HJD40869743641</t>
  </si>
  <si>
    <t>VF1HJD40569955168</t>
  </si>
  <si>
    <t>VF1HJD40369955038</t>
  </si>
  <si>
    <t>TMBAR8NX3PY007017</t>
  </si>
  <si>
    <t>VF1HJD20971438491</t>
  </si>
  <si>
    <t>VF1HJD20771438487</t>
  </si>
  <si>
    <t>UU1DJF01773562785</t>
  </si>
  <si>
    <t>Sportage</t>
  </si>
  <si>
    <t>U5YPV81HDSL195783</t>
  </si>
  <si>
    <t>Pb-95/Hybryda</t>
  </si>
  <si>
    <t>Niskoemisyjny</t>
  </si>
  <si>
    <t>1,6T-GDI</t>
  </si>
  <si>
    <t>Lubelski</t>
  </si>
  <si>
    <t>UU1HSDC5G51061254</t>
  </si>
  <si>
    <t>R-CD, GPS, hak</t>
  </si>
  <si>
    <t>UU1HSDC5G51061251</t>
  </si>
  <si>
    <t>UU1HSDC5G51061252</t>
  </si>
  <si>
    <t>Przyczepka</t>
  </si>
  <si>
    <t>Lekka</t>
  </si>
  <si>
    <t>przyczepka</t>
  </si>
  <si>
    <t>SWH2360C5EB033876</t>
  </si>
  <si>
    <t>BEZTERMINOWO</t>
  </si>
  <si>
    <t>TMBJD7NEXF0051259</t>
  </si>
  <si>
    <t>EURO 5</t>
  </si>
  <si>
    <t>TSMLYE21S00128731</t>
  </si>
  <si>
    <t>TSMLYE21S00138578</t>
  </si>
  <si>
    <t>TSMLYE21S00126961</t>
  </si>
  <si>
    <t>TSMLYE21S00128076</t>
  </si>
  <si>
    <t>TSMLYE21S00141315</t>
  </si>
  <si>
    <t>TSMLYE21S00138131</t>
  </si>
  <si>
    <t>R-CD, hak</t>
  </si>
  <si>
    <t>UU1HSDCVG57810162</t>
  </si>
  <si>
    <t>UU1HSDCVG57810163</t>
  </si>
  <si>
    <t>UU1HSDCVG57810164</t>
  </si>
  <si>
    <t>UU1HSDCVG57810165</t>
  </si>
  <si>
    <t>VF1HJD40061821117</t>
  </si>
  <si>
    <t>VF1HJD40061821120</t>
  </si>
  <si>
    <t>VF1HJD40061821134</t>
  </si>
  <si>
    <t>VF1HJD40763993469</t>
  </si>
  <si>
    <t>VF1HJD40863993481</t>
  </si>
  <si>
    <t>VF1HJD40263778355</t>
  </si>
  <si>
    <t>VF1HJD40363778395</t>
  </si>
  <si>
    <t>VF1HJD40863785049</t>
  </si>
  <si>
    <t>VF1HJD40163627250</t>
  </si>
  <si>
    <t>VF1HJD40X63627246</t>
  </si>
  <si>
    <t>VF1HJD40X63627229</t>
  </si>
  <si>
    <t>VF1HJD40863627228</t>
  </si>
  <si>
    <t>VF1RFB00864077930</t>
  </si>
  <si>
    <t>VF1RFB00364077947</t>
  </si>
  <si>
    <t>VF1HJD40666429018</t>
  </si>
  <si>
    <t>VF1HJD40866428923</t>
  </si>
  <si>
    <t>VF1HJD40366428960</t>
  </si>
  <si>
    <t>VF1HJD40266428982</t>
  </si>
  <si>
    <t>VF1HJD40266428951</t>
  </si>
  <si>
    <t>VF1HJD40166428973</t>
  </si>
  <si>
    <t>VF1HJD40X66428955</t>
  </si>
  <si>
    <t>VF1HJD40066428995</t>
  </si>
  <si>
    <t>VF1HJD40466429017</t>
  </si>
  <si>
    <t>VF1HJD40X66428986</t>
  </si>
  <si>
    <t>VF1HJD40966428977</t>
  </si>
  <si>
    <t>VF1HJD40866428999</t>
  </si>
  <si>
    <t>VF1HJD40566429012</t>
  </si>
  <si>
    <t>VF1HJD40966429000</t>
  </si>
  <si>
    <t>VF1HJD40969448743</t>
  </si>
  <si>
    <t>VF1HJD40969448791</t>
  </si>
  <si>
    <t>VF1HJD40X69448718</t>
  </si>
  <si>
    <t>VF1HJD40669448666</t>
  </si>
  <si>
    <t>VF1HJD40569448738</t>
  </si>
  <si>
    <t>VF1HJD40169448798</t>
  </si>
  <si>
    <t>VF1HJD40069448727</t>
  </si>
  <si>
    <t>VF1HJD40769448658</t>
  </si>
  <si>
    <t>VF1HJD40269448681</t>
  </si>
  <si>
    <t>VF1HJD40269618943</t>
  </si>
  <si>
    <t>VF1HJD40169618819</t>
  </si>
  <si>
    <t>VF1HJD40269618599</t>
  </si>
  <si>
    <t>VF1HJD40169618853</t>
  </si>
  <si>
    <t>VF1HJD40369618739</t>
  </si>
  <si>
    <t>VF1HJD40069618990</t>
  </si>
  <si>
    <t>TMBAR8NX0PY007203</t>
  </si>
  <si>
    <t>VF1HJD20971438488</t>
  </si>
  <si>
    <t>UU1DJF01773462282</t>
  </si>
  <si>
    <t>UU1DJF01373477653</t>
  </si>
  <si>
    <t>U5YPV81HDSL202556</t>
  </si>
  <si>
    <t>Lubuski</t>
  </si>
  <si>
    <t>SZ9PM20004PZG2052</t>
  </si>
  <si>
    <t>TMBAD7NE1F0066572</t>
  </si>
  <si>
    <t>UU1HSDCVG57810171</t>
  </si>
  <si>
    <t>UU1HSDCVG57810172</t>
  </si>
  <si>
    <t>VF1HJD40461546934</t>
  </si>
  <si>
    <t>VF1HJD40661546921</t>
  </si>
  <si>
    <t>VF1HJD40861546905</t>
  </si>
  <si>
    <t>VF1HJD40261546950</t>
  </si>
  <si>
    <t>VF1HJD40263627211</t>
  </si>
  <si>
    <t>VF1HJD40063627210</t>
  </si>
  <si>
    <t>VF1HJD40263627208</t>
  </si>
  <si>
    <t>VF1HJD40666428919</t>
  </si>
  <si>
    <t>VF1HJD40666428953</t>
  </si>
  <si>
    <t>VF1HJD40169354565</t>
  </si>
  <si>
    <t>VF1HJD40769354506</t>
  </si>
  <si>
    <t>VF1HJD40469354561</t>
  </si>
  <si>
    <t>TMBAR8NX6PY008338</t>
  </si>
  <si>
    <t>VF1HJD20571438990</t>
  </si>
  <si>
    <t>VF1HJD20371438499</t>
  </si>
  <si>
    <t>UU1DJF01073462219</t>
  </si>
  <si>
    <t>Łódzki</t>
  </si>
  <si>
    <t>TMBDX41U688845017</t>
  </si>
  <si>
    <t xml:space="preserve">Skoda </t>
  </si>
  <si>
    <t>TMBDL41U498845949</t>
  </si>
  <si>
    <t>U5YHB816ACL211056</t>
  </si>
  <si>
    <t>CEED Pb</t>
  </si>
  <si>
    <t>U5YHB812ACL249241</t>
  </si>
  <si>
    <t>SX4</t>
  </si>
  <si>
    <t>TSMEYB21S00806912</t>
  </si>
  <si>
    <t>TSMEYB21S00807093</t>
  </si>
  <si>
    <t>TSMEYB21S00806797</t>
  </si>
  <si>
    <t>TSMEYB21S00806649</t>
  </si>
  <si>
    <t>TSMEYB21S00806601</t>
  </si>
  <si>
    <t>Jimny</t>
  </si>
  <si>
    <t>JSAFJB43V00600393</t>
  </si>
  <si>
    <t>JSAFJB43V00600573</t>
  </si>
  <si>
    <t>TMBAD7NEXF0062116</t>
  </si>
  <si>
    <t>SX4 S-Cross</t>
  </si>
  <si>
    <t>TSMJYB22S00156309</t>
  </si>
  <si>
    <t>TSMLYE21S00136455</t>
  </si>
  <si>
    <t>TSMLYE21S00136261</t>
  </si>
  <si>
    <t>UU1HSDCVG57810166</t>
  </si>
  <si>
    <t>UU1HSDCVG57810167</t>
  </si>
  <si>
    <t>UU1HSDCVG57810168</t>
  </si>
  <si>
    <t>VF1HJD40461821122</t>
  </si>
  <si>
    <t>VF1HJD40261821118</t>
  </si>
  <si>
    <t>VF1HJD40261821121</t>
  </si>
  <si>
    <t>VF1HJD40261863465</t>
  </si>
  <si>
    <t>VF1HJD40563627218</t>
  </si>
  <si>
    <t>VF1HJD40363627217</t>
  </si>
  <si>
    <t>VF1HJD40163627216</t>
  </si>
  <si>
    <t>VF1HJD40X63627215</t>
  </si>
  <si>
    <t>VF1HJD40863627214</t>
  </si>
  <si>
    <t>VF1HJD40663627213</t>
  </si>
  <si>
    <t>VF1HJD40463627212</t>
  </si>
  <si>
    <t>VF1HJD40566428989</t>
  </si>
  <si>
    <t>VF1HJD40966428929</t>
  </si>
  <si>
    <t>VF1HJD40466428921</t>
  </si>
  <si>
    <t>VF1HJD40566428958</t>
  </si>
  <si>
    <t>VF1HJD40566428975</t>
  </si>
  <si>
    <t>VF1HJD40566428913</t>
  </si>
  <si>
    <t>VF1HJD40369448737</t>
  </si>
  <si>
    <t>VF1HJD40569448450</t>
  </si>
  <si>
    <t>VF1HJD40069389534</t>
  </si>
  <si>
    <t>VF1HJD40069389548</t>
  </si>
  <si>
    <t>VF1HJD40369618627</t>
  </si>
  <si>
    <t>VF1HJD40969448533</t>
  </si>
  <si>
    <t>VF1HJD40569448416</t>
  </si>
  <si>
    <t>VF1HJD40669448506</t>
  </si>
  <si>
    <t>VF1HJD40869448555</t>
  </si>
  <si>
    <t>VF1HJD40069448503</t>
  </si>
  <si>
    <t>VF1HJD40X69448508</t>
  </si>
  <si>
    <t>TMBAR8NX2PY009082</t>
  </si>
  <si>
    <t>VF1HJD20X71438449</t>
  </si>
  <si>
    <t>VF1HJD20771438425</t>
  </si>
  <si>
    <t>VF1HJD20671438450</t>
  </si>
  <si>
    <t>UU1DJF01273462285</t>
  </si>
  <si>
    <t>SKODA</t>
  </si>
  <si>
    <t>TMBJR8NX4SY093141</t>
  </si>
  <si>
    <t>Małopolski</t>
  </si>
  <si>
    <t>Isuzu</t>
  </si>
  <si>
    <t>DMAX</t>
  </si>
  <si>
    <t>DOSTAWCZY</t>
  </si>
  <si>
    <t>MPATFS86HAH520107</t>
  </si>
  <si>
    <t>JSAFJB43V00600470</t>
  </si>
  <si>
    <t>SUCE1ASA3E1004847</t>
  </si>
  <si>
    <t>TMBAD7NE4F0035235</t>
  </si>
  <si>
    <t>UU1HSDCVG54341685</t>
  </si>
  <si>
    <t>UU1HSDC5G53033704</t>
  </si>
  <si>
    <t>UU1HSDC5G53033703</t>
  </si>
  <si>
    <t>JSAFJB43V00640316</t>
  </si>
  <si>
    <t>JSAFJB43V00640562</t>
  </si>
  <si>
    <t>JSAFJB43V00640185</t>
  </si>
  <si>
    <t>JSAFJB43V00640504</t>
  </si>
  <si>
    <t>UU1HSDCVG57810225</t>
  </si>
  <si>
    <t>UU1HSDCVG57810224</t>
  </si>
  <si>
    <t>VF1HJD40561547011</t>
  </si>
  <si>
    <t>VF1HJD40X61546940</t>
  </si>
  <si>
    <t>VF1HJD40261546916</t>
  </si>
  <si>
    <t>VF1HJD40361547041</t>
  </si>
  <si>
    <t>VF1HJD40663627227</t>
  </si>
  <si>
    <t>VF1HJD40263627225</t>
  </si>
  <si>
    <t>VF1HJD40063627224</t>
  </si>
  <si>
    <t>VF1HJD40963627223</t>
  </si>
  <si>
    <t>VF1HJD40563627221</t>
  </si>
  <si>
    <t>VF1HJD40763627219</t>
  </si>
  <si>
    <t>VF1HJD40166428956</t>
  </si>
  <si>
    <t>VF1HJD40966429031</t>
  </si>
  <si>
    <t>VF1HJD40966429028</t>
  </si>
  <si>
    <t>VF1HJD40X66428924</t>
  </si>
  <si>
    <t>VF1HJD40166429024</t>
  </si>
  <si>
    <t>VF1HJD40X69618849</t>
  </si>
  <si>
    <t>VF1HJD40569391232</t>
  </si>
  <si>
    <t>VF1HJD40469618720</t>
  </si>
  <si>
    <t>VF1HJD40269618733</t>
  </si>
  <si>
    <t>VF1HJD40169619002</t>
  </si>
  <si>
    <t>VF1HJD40169618724</t>
  </si>
  <si>
    <t>VF1HJD40969619006</t>
  </si>
  <si>
    <t>VF1HJD40869618882</t>
  </si>
  <si>
    <t>VF1HJD40569618645</t>
  </si>
  <si>
    <t>VF1HJD40069618648</t>
  </si>
  <si>
    <t>VF1HJD40369618921</t>
  </si>
  <si>
    <t>VF1HJD40769619120</t>
  </si>
  <si>
    <t>TMBAR8NX1PY009073</t>
  </si>
  <si>
    <t>VF1HJD20471438401</t>
  </si>
  <si>
    <t>VF1HJD20871439003</t>
  </si>
  <si>
    <t>UU1DJF01473461302</t>
  </si>
  <si>
    <t>UU1DJF01573461356</t>
  </si>
  <si>
    <t>UU1DJF01473461400</t>
  </si>
  <si>
    <t>Mazowiecki</t>
  </si>
  <si>
    <t>Fiat</t>
  </si>
  <si>
    <t>Doblo</t>
  </si>
  <si>
    <t>ZFA26300009131188</t>
  </si>
  <si>
    <t>U5YHB812ACL249479</t>
  </si>
  <si>
    <t>przyczepa</t>
  </si>
  <si>
    <t>SYBL10000C0001862</t>
  </si>
  <si>
    <t>Bezterminowo</t>
  </si>
  <si>
    <t>U5YHM816AEL075596</t>
  </si>
  <si>
    <t xml:space="preserve">Suzuki  </t>
  </si>
  <si>
    <t>TSMEYB21S00807120</t>
  </si>
  <si>
    <t>TSMEYB21S00805492</t>
  </si>
  <si>
    <t>TSMEYB21S00806738</t>
  </si>
  <si>
    <t>UUIHSDC5G51231782</t>
  </si>
  <si>
    <t>UUIHSDC5G51103619</t>
  </si>
  <si>
    <t>TMBAD7NE6F0039061</t>
  </si>
  <si>
    <t>UU1HSDC5G53173099</t>
  </si>
  <si>
    <t>UU1HSDC5G53173096</t>
  </si>
  <si>
    <t>UU1HSDC5G53173093</t>
  </si>
  <si>
    <t>UU1HSDC5G53171263</t>
  </si>
  <si>
    <t>UU1HSDC5G53173092</t>
  </si>
  <si>
    <t>TMBJC7NE3G0103237</t>
  </si>
  <si>
    <t>TMBJC7NE3G0103268</t>
  </si>
  <si>
    <t>TSMLYE21S00129084</t>
  </si>
  <si>
    <t>TMBJC7NE6H0112788</t>
  </si>
  <si>
    <t>Spring</t>
  </si>
  <si>
    <t>UU1DBG00XRU180418</t>
  </si>
  <si>
    <t>26,8 kWh</t>
  </si>
  <si>
    <t>UU1HSDCVG57810223</t>
  </si>
  <si>
    <t>UU1HSDCVG57810222</t>
  </si>
  <si>
    <t>UU1HSDCVG57810221</t>
  </si>
  <si>
    <t>UU1HSDCVG57810220</t>
  </si>
  <si>
    <t>UU1HSDCVG57810219</t>
  </si>
  <si>
    <t>VF1HJD40361821127</t>
  </si>
  <si>
    <t>VF1HJD40361821130</t>
  </si>
  <si>
    <t>VF1HJD40361821113</t>
  </si>
  <si>
    <t>VF1HJD40463627226</t>
  </si>
  <si>
    <t>VF1HJD40363627220</t>
  </si>
  <si>
    <t>VF1HJD40463627209</t>
  </si>
  <si>
    <t>VF1HJD40063627207</t>
  </si>
  <si>
    <t>VF1HJD40363627203</t>
  </si>
  <si>
    <t>VF1HJD40X63627201</t>
  </si>
  <si>
    <t>VF1HJD40363627198</t>
  </si>
  <si>
    <t>VF1HJD40163627197</t>
  </si>
  <si>
    <t>VF1HJD40263627192</t>
  </si>
  <si>
    <t>VF1HJD40963627190</t>
  </si>
  <si>
    <t>VF1HJD40066428950</t>
  </si>
  <si>
    <t>VF1HJD40466429020</t>
  </si>
  <si>
    <t>VF1HJD40366428991</t>
  </si>
  <si>
    <t>VF1HJD40X66429006</t>
  </si>
  <si>
    <t>VF1HJD40966428963</t>
  </si>
  <si>
    <t>VF1HJD40366429025</t>
  </si>
  <si>
    <t>VF1HJD40766428993</t>
  </si>
  <si>
    <t>VF1HJD40066428964</t>
  </si>
  <si>
    <t>VF1HJD40766428976</t>
  </si>
  <si>
    <t>VF1HJD40766428959</t>
  </si>
  <si>
    <t>VF1HJD40766428931</t>
  </si>
  <si>
    <t>VF1HJD40466428997</t>
  </si>
  <si>
    <t>VF1HJD40466428983</t>
  </si>
  <si>
    <t>VF1HJD40066428978</t>
  </si>
  <si>
    <t>VF1HJD40366428988</t>
  </si>
  <si>
    <t>VF1HJD40366428974</t>
  </si>
  <si>
    <t>VF1HJD40266428917</t>
  </si>
  <si>
    <t>Ducato</t>
  </si>
  <si>
    <t>ZFA25000002V32700</t>
  </si>
  <si>
    <t>SsangYong</t>
  </si>
  <si>
    <t>Korando Quartz</t>
  </si>
  <si>
    <t>KPT60A1YSNP073171</t>
  </si>
  <si>
    <t>KPT60A1YSNP073172</t>
  </si>
  <si>
    <t>TMBAR8NX6PY009070</t>
  </si>
  <si>
    <t>Tivoli Crystal</t>
  </si>
  <si>
    <t>KPT20A1YSNP388565</t>
  </si>
  <si>
    <t>KPT20A1YSNP388566</t>
  </si>
  <si>
    <t>KPT20A1YSNP388567</t>
  </si>
  <si>
    <t>KPT20A1YSNP388568</t>
  </si>
  <si>
    <t>KPT20A1YSNP388569</t>
  </si>
  <si>
    <t>KPT20A1YSNP388570</t>
  </si>
  <si>
    <t>KPT20A1YSNP388571</t>
  </si>
  <si>
    <t>KPT20A1YSNP388572</t>
  </si>
  <si>
    <t>KPT20A1YSNP388573</t>
  </si>
  <si>
    <t>VF1HJD20371438406</t>
  </si>
  <si>
    <t>VF1HJD20X71438399</t>
  </si>
  <si>
    <t>UU1DJF01X73461398</t>
  </si>
  <si>
    <t>UU1DJF01473563151</t>
  </si>
  <si>
    <t>UU1DJF01973563047</t>
  </si>
  <si>
    <t>U5YPV81HDSL213713</t>
  </si>
  <si>
    <t>Opolski</t>
  </si>
  <si>
    <t>UU1HSDC5G50745090</t>
  </si>
  <si>
    <t>TSMLYE21S00111801</t>
  </si>
  <si>
    <t>TSMLYE21S00111438</t>
  </si>
  <si>
    <t>UU1HSDCVG57810173</t>
  </si>
  <si>
    <t>UU1HSDCVG57810175</t>
  </si>
  <si>
    <t>VF1HJD40461821119</t>
  </si>
  <si>
    <t>VF1HJD40761923983</t>
  </si>
  <si>
    <t>VF1HJD40561821114</t>
  </si>
  <si>
    <t>VF1HJD40863627195</t>
  </si>
  <si>
    <t>VF1HJD40663627194</t>
  </si>
  <si>
    <t>VF1HJD40463627193</t>
  </si>
  <si>
    <t>VF1HJD40966428932</t>
  </si>
  <si>
    <t>VF1HJD40966428915</t>
  </si>
  <si>
    <t>VF1HJD40266428965</t>
  </si>
  <si>
    <t>VF1HJD40666428984</t>
  </si>
  <si>
    <t>VF1HJD40569618516</t>
  </si>
  <si>
    <t>VF1HJD40769618694</t>
  </si>
  <si>
    <t>VF1HJD40669618752</t>
  </si>
  <si>
    <t>VF1HJD40269618795</t>
  </si>
  <si>
    <t>VF1HJD40X69618561</t>
  </si>
  <si>
    <t>VF1HJD40869618834</t>
  </si>
  <si>
    <t>TMBAR8NX5PY008279</t>
  </si>
  <si>
    <t>VF1HJD20071577053</t>
  </si>
  <si>
    <t>UU1DJF01873477759</t>
  </si>
  <si>
    <t>Podkarpacki</t>
  </si>
  <si>
    <t>SYAP0750080002875</t>
  </si>
  <si>
    <t>Koło zapasowe</t>
  </si>
  <si>
    <t>FABIA</t>
  </si>
  <si>
    <t>TMBEC25J6B3101717</t>
  </si>
  <si>
    <t>U5YHB816ACL211047</t>
  </si>
  <si>
    <t>TSMEYB21S00579958</t>
  </si>
  <si>
    <t>R-CD, CB</t>
  </si>
  <si>
    <t>TMBAD7NE8F0039448</t>
  </si>
  <si>
    <t>UU1HSDC5G52449401</t>
  </si>
  <si>
    <t>UU1HSDC5G52634288</t>
  </si>
  <si>
    <t>UU1HSDC5G52605910</t>
  </si>
  <si>
    <t>UU1HSDC5G52907758</t>
  </si>
  <si>
    <t>UU1HSDCVG57810169</t>
  </si>
  <si>
    <t>UU1HSDCVG57810170</t>
  </si>
  <si>
    <t>VF1HJD40861821110</t>
  </si>
  <si>
    <t>VF1HJD40561547624</t>
  </si>
  <si>
    <t>VF1HJD40661547633</t>
  </si>
  <si>
    <t>VF1HJD40761547527</t>
  </si>
  <si>
    <t>VF1HJD40963627206</t>
  </si>
  <si>
    <t>VF1HJD40763627205</t>
  </si>
  <si>
    <t>VF1HJD40563627204</t>
  </si>
  <si>
    <t>VF1HJD40163627202</t>
  </si>
  <si>
    <t>VF1HJD40863627200</t>
  </si>
  <si>
    <t>VF1HJD40563627199</t>
  </si>
  <si>
    <t>VF1HJD40X63627196</t>
  </si>
  <si>
    <t>VF1HJD40166429007</t>
  </si>
  <si>
    <t>VF1HJD40266429002</t>
  </si>
  <si>
    <t>VF1HJD40866428954</t>
  </si>
  <si>
    <t>VF1HJD40866429022</t>
  </si>
  <si>
    <t>VF1HJD40166428987</t>
  </si>
  <si>
    <t>VF1HJD40366429008</t>
  </si>
  <si>
    <t>VF1HJD40166428990</t>
  </si>
  <si>
    <t>VF1HJD40266428996</t>
  </si>
  <si>
    <t>VF1HJD40266429033</t>
  </si>
  <si>
    <t>VF1HJD40066428916</t>
  </si>
  <si>
    <t>VF1HJD40066429001</t>
  </si>
  <si>
    <t>VF1HJD40266428948</t>
  </si>
  <si>
    <t>VF1HJD40466429003</t>
  </si>
  <si>
    <t>VF1HJD40269448390</t>
  </si>
  <si>
    <t>VF1HJD40269448566</t>
  </si>
  <si>
    <t>VF1HJD40X69448556</t>
  </si>
  <si>
    <t>FV1HJD40769448434</t>
  </si>
  <si>
    <t>FV1HJD40869437412</t>
  </si>
  <si>
    <t>VF1HJD40769448501</t>
  </si>
  <si>
    <t>VF1HJD40869448474</t>
  </si>
  <si>
    <t>VF1HJD40869448622</t>
  </si>
  <si>
    <t>VF1HJD40X69448623</t>
  </si>
  <si>
    <t>TMBAR8NX6PY008601</t>
  </si>
  <si>
    <t>VF1HJD20171577045</t>
  </si>
  <si>
    <t>UU1DJF01673562941</t>
  </si>
  <si>
    <t>UU1DJF01273477563</t>
  </si>
  <si>
    <t>Podlaski</t>
  </si>
  <si>
    <t>TMBEC25J6B3101796</t>
  </si>
  <si>
    <t>UU1HSDARN47673878</t>
  </si>
  <si>
    <t>UU1HSDARN47673840</t>
  </si>
  <si>
    <t>UU1HSDC5G50097017</t>
  </si>
  <si>
    <t>UU1HSDC5G49771546</t>
  </si>
  <si>
    <t>UU1HSDC5G53227667</t>
  </si>
  <si>
    <t>UU1HSDC5G53227671</t>
  </si>
  <si>
    <t>UU1HSDC5G53227672</t>
  </si>
  <si>
    <t>UU1HSDCVG57810216</t>
  </si>
  <si>
    <t>VF1HJD40161821111</t>
  </si>
  <si>
    <t>VF1HJD40561821128</t>
  </si>
  <si>
    <t>VF1HJD40561821131</t>
  </si>
  <si>
    <t>VF1HJD40861923958</t>
  </si>
  <si>
    <t>VF1HJD40761821115</t>
  </si>
  <si>
    <t>VF1HJD40063627174</t>
  </si>
  <si>
    <t>VF1HJD40963627173</t>
  </si>
  <si>
    <t>VF1HJD40763627172</t>
  </si>
  <si>
    <t>VF1HJD40563627171</t>
  </si>
  <si>
    <t>VF1HJD40363627170</t>
  </si>
  <si>
    <t>VF1HJD40066428947</t>
  </si>
  <si>
    <t>VF1HJD40266428979</t>
  </si>
  <si>
    <t>VF1HJD40366428926</t>
  </si>
  <si>
    <t xml:space="preserve"> VF1HJD40969437192</t>
  </si>
  <si>
    <t>VF1HJD40069437422</t>
  </si>
  <si>
    <t>VF1HJD40769437272</t>
  </si>
  <si>
    <t>VF1HJD40569437741</t>
  </si>
  <si>
    <t>VF1HJD40169448428</t>
  </si>
  <si>
    <t>VF1HJD40469137639</t>
  </si>
  <si>
    <t>VF1HJD40X69437511</t>
  </si>
  <si>
    <t>VF1HJD40169437638</t>
  </si>
  <si>
    <t>TMBAR8NX5PY008959</t>
  </si>
  <si>
    <t>VF1HJD20771577048</t>
  </si>
  <si>
    <t>VF1HJD20171458783</t>
  </si>
  <si>
    <t>VF1HJD20271458775</t>
  </si>
  <si>
    <t>TMBJR8NX4RY087575</t>
  </si>
  <si>
    <t>UU1DJF01273562757</t>
  </si>
  <si>
    <t>U5YPV81HDSL202621</t>
  </si>
  <si>
    <t>Pomorski</t>
  </si>
  <si>
    <t>Hyundai</t>
  </si>
  <si>
    <t>ix35</t>
  </si>
  <si>
    <t>TMAJU81FCFJ763252</t>
  </si>
  <si>
    <t>R-CD, GPS, HAK</t>
  </si>
  <si>
    <t>SWV1AA06HFK000111</t>
  </si>
  <si>
    <t>BRAK</t>
  </si>
  <si>
    <t>TMBJC7NE1H0113783</t>
  </si>
  <si>
    <t>UU1HSDCVG57810212</t>
  </si>
  <si>
    <t>VF1HJD40961821116</t>
  </si>
  <si>
    <t>VF1HJD40861821124</t>
  </si>
  <si>
    <t>VF1HJD40961863415</t>
  </si>
  <si>
    <t>VF1HJD40761821129</t>
  </si>
  <si>
    <t>VF1HJD40761821132</t>
  </si>
  <si>
    <t>VF1HJD40063627191</t>
  </si>
  <si>
    <t>VF1HJD40263627189</t>
  </si>
  <si>
    <t>VF1HJD40063627188</t>
  </si>
  <si>
    <t>VF1HJD40363627184</t>
  </si>
  <si>
    <t>VF1HJD40666428922</t>
  </si>
  <si>
    <t>VF1HJD40166429010</t>
  </si>
  <si>
    <t>VF1HJD40766428928</t>
  </si>
  <si>
    <t>VF1HJD40366428957</t>
  </si>
  <si>
    <t>VF1HJD40369448379</t>
  </si>
  <si>
    <t>VF1HJD40269448440</t>
  </si>
  <si>
    <t>VF1HJD40269437776</t>
  </si>
  <si>
    <t>VF1HJD40269437602</t>
  </si>
  <si>
    <t>VF1HJD40269437745</t>
  </si>
  <si>
    <t>TMBAR8NX8PY008552</t>
  </si>
  <si>
    <t>TMBAD9NP1J7536452</t>
  </si>
  <si>
    <t>VF1HJD20371439006</t>
  </si>
  <si>
    <t>VF1HJD20871458778</t>
  </si>
  <si>
    <t>UU1DJF01973563307</t>
  </si>
  <si>
    <t>UU1DJF01673462239</t>
  </si>
  <si>
    <t>Śląski</t>
  </si>
  <si>
    <t>SUC075B0F50004378</t>
  </si>
  <si>
    <t>UU1HSDC5G51145067</t>
  </si>
  <si>
    <t>UU1HSDC5G51023454</t>
  </si>
  <si>
    <t>UU1HSDC5G51149991</t>
  </si>
  <si>
    <t>TMBAD7NE9F0062253</t>
  </si>
  <si>
    <t>UU1HSDC5G53033479</t>
  </si>
  <si>
    <t>UU1HSDC5G53033239</t>
  </si>
  <si>
    <t>TMBJD7NE6F0226333</t>
  </si>
  <si>
    <t>UU1HSDCVG57810210</t>
  </si>
  <si>
    <t>UU1HSDCVG57810180</t>
  </si>
  <si>
    <t>VF1HJD40261547709</t>
  </si>
  <si>
    <t>VF1HJD40561547574</t>
  </si>
  <si>
    <t>VF1HJD40561547610</t>
  </si>
  <si>
    <t>VF1HJD40X63627182</t>
  </si>
  <si>
    <t>VF1HJD40863627181</t>
  </si>
  <si>
    <t>VF1HJD40663627180</t>
  </si>
  <si>
    <t>VF1HJD40X63627179</t>
  </si>
  <si>
    <t>VF1HJD40066429029</t>
  </si>
  <si>
    <t>VF1HJD40466429034</t>
  </si>
  <si>
    <t>VF1HJD40869618946</t>
  </si>
  <si>
    <t>VF1HJD40669618847</t>
  </si>
  <si>
    <t>VF1HJD40869618722</t>
  </si>
  <si>
    <t>VF1HJD40769618937</t>
  </si>
  <si>
    <t>VF1HJD40869618851</t>
  </si>
  <si>
    <t>VF1HJD40669618539</t>
  </si>
  <si>
    <t>VF1HJD40669618623</t>
  </si>
  <si>
    <t>TMBAR8NX8PY009815</t>
  </si>
  <si>
    <t>VF1HJD20671458780</t>
  </si>
  <si>
    <t>VF1HJD20871458781</t>
  </si>
  <si>
    <t>VF1HJD20471458776</t>
  </si>
  <si>
    <t>UU1DJF01573462233</t>
  </si>
  <si>
    <t>U5YPV81HDSL213849</t>
  </si>
  <si>
    <t>Świętokrzyski</t>
  </si>
  <si>
    <t>Mitsubishi</t>
  </si>
  <si>
    <t>Lancer</t>
  </si>
  <si>
    <t>JMBSNCY3A8U012662</t>
  </si>
  <si>
    <t>JSAFJB43V00601028</t>
  </si>
  <si>
    <t>TMBAD7NE7F0066785</t>
  </si>
  <si>
    <t>UU1HSDC5G53033491</t>
  </si>
  <si>
    <t>UU1HSDC5G53173159</t>
  </si>
  <si>
    <t>UU1HSDC5G53173160</t>
  </si>
  <si>
    <t>UU1HSDC5G53042258</t>
  </si>
  <si>
    <t>UU1HSDC5G53033786</t>
  </si>
  <si>
    <t>SUCE4ASA4F1000201</t>
  </si>
  <si>
    <t>TSMLYE21S00155454</t>
  </si>
  <si>
    <t>TSMLYE21S00156390</t>
  </si>
  <si>
    <t>UU1HSDCVG57810215</t>
  </si>
  <si>
    <t>UU1HSDCVG57810214</t>
  </si>
  <si>
    <t>UU1HSDCVG57810213</t>
  </si>
  <si>
    <t>VF1HJD40961547240</t>
  </si>
  <si>
    <t>VF1HJD40761547558</t>
  </si>
  <si>
    <t>VF1HJD40061547594</t>
  </si>
  <si>
    <t>VF1HJD40763785074</t>
  </si>
  <si>
    <t>VF1HJD40963627254</t>
  </si>
  <si>
    <t>VF1HJD40763627253</t>
  </si>
  <si>
    <t>VF1HJD40563627252</t>
  </si>
  <si>
    <t>VF1HJD40363627251</t>
  </si>
  <si>
    <t>VF1HJD40563627249</t>
  </si>
  <si>
    <t>VF1HJD40363627248</t>
  </si>
  <si>
    <t>VF1HJD40766429030</t>
  </si>
  <si>
    <t>VF1HJD40266428920</t>
  </si>
  <si>
    <t>VF1HJD40866428985</t>
  </si>
  <si>
    <t>VF1HJD40466428949</t>
  </si>
  <si>
    <t>VF1HJD40069618486</t>
  </si>
  <si>
    <t>VF1HJD40X69618964</t>
  </si>
  <si>
    <t>VF1HJD40569157026</t>
  </si>
  <si>
    <t>VF1HJD40069618696</t>
  </si>
  <si>
    <t>VF1HJD40X69618799</t>
  </si>
  <si>
    <t>VF1HJD40X69618625</t>
  </si>
  <si>
    <t>VF1HJD40569157043</t>
  </si>
  <si>
    <t>VF1HJD40069618732</t>
  </si>
  <si>
    <t>VF1HJD40069389551</t>
  </si>
  <si>
    <t>VF1HJD40469618555</t>
  </si>
  <si>
    <t>TMBAR8NX5PY009075</t>
  </si>
  <si>
    <t>VF1JL000068929271</t>
  </si>
  <si>
    <t>VF1HJD20X71458779</t>
  </si>
  <si>
    <t>VF1HJD20671458777</t>
  </si>
  <si>
    <t>VF1HJD20971439009</t>
  </si>
  <si>
    <t>UU1DJF01373563044</t>
  </si>
  <si>
    <t>U5YPV81HDSL213864</t>
  </si>
  <si>
    <t>Warmińsko-Mazurski</t>
  </si>
  <si>
    <t>U5YHB812ACL249478</t>
  </si>
  <si>
    <t>TMBJD7NE4F0050298</t>
  </si>
  <si>
    <t>UU1HSDCVG57810179</t>
  </si>
  <si>
    <t>UU1HSDCVG57810174</t>
  </si>
  <si>
    <t>UU1HSDCVG57678655</t>
  </si>
  <si>
    <t>VF1HJD40361547489</t>
  </si>
  <si>
    <t>VF1HJD40461547131</t>
  </si>
  <si>
    <t>VF1HJD40461547565</t>
  </si>
  <si>
    <t>VF1HJD40763627169</t>
  </si>
  <si>
    <t>VF1HJD40563627168</t>
  </si>
  <si>
    <t>VF1HJD40163627166</t>
  </si>
  <si>
    <t>VF1HJD40X63627165</t>
  </si>
  <si>
    <t>VF1HJD40863627164</t>
  </si>
  <si>
    <t>VF1HJD40466428952</t>
  </si>
  <si>
    <t>VF1HJD40566428961</t>
  </si>
  <si>
    <t>VF1HJD40466428918</t>
  </si>
  <si>
    <t>VF1HJD40066428981</t>
  </si>
  <si>
    <t>VF1HJD40066429015</t>
  </si>
  <si>
    <t>VF1HJD40166428925</t>
  </si>
  <si>
    <t>VF1HJD40169391227</t>
  </si>
  <si>
    <t>VF1HJD40969354491</t>
  </si>
  <si>
    <t>VF1HJD40669354481</t>
  </si>
  <si>
    <t>VF1HJD40069391204</t>
  </si>
  <si>
    <t>VF1HJD40969391346</t>
  </si>
  <si>
    <t>VF1HJD40769391345</t>
  </si>
  <si>
    <t>VF1HJD40869379981</t>
  </si>
  <si>
    <t>VF1HJD40869379995</t>
  </si>
  <si>
    <t>VF1HJD40869391130</t>
  </si>
  <si>
    <t>VF1HJD40569354469</t>
  </si>
  <si>
    <t>TMBAR8NX6PY009053</t>
  </si>
  <si>
    <t>VF1JL0200669179238</t>
  </si>
  <si>
    <t>VF1HJD20571458771</t>
  </si>
  <si>
    <t>UU1DJF01173477585</t>
  </si>
  <si>
    <t>UU1DJF01773563046</t>
  </si>
  <si>
    <t>Wielkopolski</t>
  </si>
  <si>
    <t>bezterminowo</t>
  </si>
  <si>
    <t xml:space="preserve">Suzuki </t>
  </si>
  <si>
    <t>Grand Vitara</t>
  </si>
  <si>
    <t>JSAJTA74V00611750</t>
  </si>
  <si>
    <t>JSAJTA74V00611766</t>
  </si>
  <si>
    <t>U5YHM816AEL060693</t>
  </si>
  <si>
    <t>TSMFYB21S00805965</t>
  </si>
  <si>
    <t>TSMFYB21S00723085</t>
  </si>
  <si>
    <t>TSMFYB21S00721634</t>
  </si>
  <si>
    <t>TSMFYB21S00715219</t>
  </si>
  <si>
    <t>TSMFYB21S00722694</t>
  </si>
  <si>
    <t>TSMFYB21S00733755</t>
  </si>
  <si>
    <t>UU1HSDCVG57810229</t>
  </si>
  <si>
    <t>UU1HSDCVG57810228</t>
  </si>
  <si>
    <t>UU1HSDCVG57810227</t>
  </si>
  <si>
    <t>VF1HJD40961863463</t>
  </si>
  <si>
    <t>VF1HJD40X61863388</t>
  </si>
  <si>
    <t>VF1HJD40961821133</t>
  </si>
  <si>
    <t>VF1HJD40X61821125</t>
  </si>
  <si>
    <t>VF1HJD40163627247</t>
  </si>
  <si>
    <t>VF1HJD40863627245</t>
  </si>
  <si>
    <t>VF1HJD40263627242</t>
  </si>
  <si>
    <t>VF1HJD40063627241</t>
  </si>
  <si>
    <t>VF1HJD40963627240</t>
  </si>
  <si>
    <t>VF1HJD40263627239</t>
  </si>
  <si>
    <t>VF1HJD40063627238</t>
  </si>
  <si>
    <t>VF1HJD40666429021</t>
  </si>
  <si>
    <t>VF1HJD40066429032</t>
  </si>
  <si>
    <t>VF1HJD40266429016</t>
  </si>
  <si>
    <t>VF1HJD40366429011</t>
  </si>
  <si>
    <t>VF1HJD40766429027</t>
  </si>
  <si>
    <t>VF1HJD40566429009</t>
  </si>
  <si>
    <t>VF1HJD40966428946</t>
  </si>
  <si>
    <t>VF1HJD40866429005</t>
  </si>
  <si>
    <t>VF1HJD40566429026</t>
  </si>
  <si>
    <t>VF1HJD40966428994</t>
  </si>
  <si>
    <t>VF1HJD40069389632</t>
  </si>
  <si>
    <t>VF1HJD40069353097</t>
  </si>
  <si>
    <t>VF1HJD40X69353253</t>
  </si>
  <si>
    <t>VF1HJD40469353149</t>
  </si>
  <si>
    <t>VF1HJD40869353106</t>
  </si>
  <si>
    <t>VF1HJD40569353130</t>
  </si>
  <si>
    <t>VF1HJD40269353201</t>
  </si>
  <si>
    <t>VF1HJD40869353168</t>
  </si>
  <si>
    <t>VF1HJD40569353192</t>
  </si>
  <si>
    <t>VF1HJD40069353147</t>
  </si>
  <si>
    <t>TMBAR8NX3PY009172</t>
  </si>
  <si>
    <t>Ciężarowy</t>
  </si>
  <si>
    <t>VF1FL000369428391</t>
  </si>
  <si>
    <t>VF1HJD20271577393</t>
  </si>
  <si>
    <t>VF1HJD20771432575</t>
  </si>
  <si>
    <t>UU1DJF01573563045</t>
  </si>
  <si>
    <t>UU1DJF01873462257</t>
  </si>
  <si>
    <t>Zachodniopomorski</t>
  </si>
  <si>
    <t>U5YHB816ACL211846</t>
  </si>
  <si>
    <t>TSMLYE21S00103856</t>
  </si>
  <si>
    <t>TMBJC7NE2H0114179</t>
  </si>
  <si>
    <t>VF1HJD40261547144</t>
  </si>
  <si>
    <t>VF1HJD40X61547005</t>
  </si>
  <si>
    <t>VF1HJD40161547037</t>
  </si>
  <si>
    <t>VF1HJD40561547008</t>
  </si>
  <si>
    <t>VF1HJD40061546994</t>
  </si>
  <si>
    <t>VF1HJD40863627178</t>
  </si>
  <si>
    <t>VF1HJD40663627177</t>
  </si>
  <si>
    <t>VF1HJD40463627176</t>
  </si>
  <si>
    <t>VF1HJD40263627175</t>
  </si>
  <si>
    <t>VF1HJD40566428927</t>
  </si>
  <si>
    <t>VF1HJD40766428914</t>
  </si>
  <si>
    <t>VF1HJD40666428998</t>
  </si>
  <si>
    <t>VF1HJD40369437477</t>
  </si>
  <si>
    <t>VF1HJD40X69437458</t>
  </si>
  <si>
    <t>VF1HJD40369437611</t>
  </si>
  <si>
    <t>VF1HJD40569437772</t>
  </si>
  <si>
    <t>VF1HJD40969437368</t>
  </si>
  <si>
    <t>VF1HJD40869137594</t>
  </si>
  <si>
    <t>VF1HJD40569437223</t>
  </si>
  <si>
    <t>VF1HJD40269437406</t>
  </si>
  <si>
    <t>VF1HJD40769448417</t>
  </si>
  <si>
    <t>TMBAR8NX9PY009015</t>
  </si>
  <si>
    <t>VF1HJD20371458770</t>
  </si>
  <si>
    <t>VF1HJD20071458774</t>
  </si>
  <si>
    <t>U5YPV81HDSL213877</t>
  </si>
  <si>
    <t>Napęd 4x4</t>
  </si>
  <si>
    <t>Napęd 2x4</t>
  </si>
  <si>
    <t>BUS 9 osobowy</t>
  </si>
  <si>
    <t>Dostawczy</t>
  </si>
  <si>
    <t>Przyczepki</t>
  </si>
  <si>
    <t>EURO 4</t>
  </si>
  <si>
    <t>Jednostka</t>
  </si>
  <si>
    <t>Liczba pojazdów
z przyczepkami</t>
  </si>
  <si>
    <t>przyczepki</t>
  </si>
  <si>
    <t>Ilość aut w ARiMR (bez przyczepek)</t>
  </si>
  <si>
    <t>Razem w Jednostce</t>
  </si>
  <si>
    <t>Norma
EURO/Emisyjność</t>
  </si>
  <si>
    <r>
      <t xml:space="preserve">Data obowiązywania
ubezpieczenia
pojazdu wynikająca
z aktualnie obowiązującej umowy
</t>
    </r>
    <r>
      <rPr>
        <b/>
        <sz val="36"/>
        <color rgb="FFC00000"/>
        <rFont val="Calibri"/>
        <family val="2"/>
        <charset val="238"/>
      </rPr>
      <t>do dnia:</t>
    </r>
  </si>
  <si>
    <t>RADIO/GPS</t>
  </si>
  <si>
    <t>VF1HJD40X69354547</t>
  </si>
  <si>
    <t>VF1HJD40369391150</t>
  </si>
  <si>
    <t>RADIO, GPS</t>
  </si>
  <si>
    <t>Pb-95+LPG</t>
  </si>
  <si>
    <t>Kia</t>
  </si>
  <si>
    <t>Cee'd</t>
  </si>
  <si>
    <t>U5YHM816AEL060699</t>
  </si>
  <si>
    <t>x</t>
  </si>
  <si>
    <t>Pb 95 + LPG</t>
  </si>
  <si>
    <t>RAZEM</t>
  </si>
  <si>
    <t>WI683AL</t>
  </si>
  <si>
    <t>WI127AH</t>
  </si>
  <si>
    <t>WI0037H</t>
  </si>
  <si>
    <t>WI4506K</t>
  </si>
  <si>
    <t>WI162AR</t>
  </si>
  <si>
    <t>WI4496K</t>
  </si>
  <si>
    <t>WI849AR</t>
  </si>
  <si>
    <t>WI4958N</t>
  </si>
  <si>
    <t>WI6047N</t>
  </si>
  <si>
    <t>WI6048N</t>
  </si>
  <si>
    <t>WI9045N</t>
  </si>
  <si>
    <t>WI9046N</t>
  </si>
  <si>
    <t>WI0467R</t>
  </si>
  <si>
    <t>WI0463R</t>
  </si>
  <si>
    <t>WI3352R</t>
  </si>
  <si>
    <t>WI8207P</t>
  </si>
  <si>
    <t>WI0465R</t>
  </si>
  <si>
    <t>WI0458R</t>
  </si>
  <si>
    <t>WI9281S</t>
  </si>
  <si>
    <t>WI839AS</t>
  </si>
  <si>
    <t>WI7876S</t>
  </si>
  <si>
    <t>WI8911S</t>
  </si>
  <si>
    <t>WI8912S</t>
  </si>
  <si>
    <t>WI9280S</t>
  </si>
  <si>
    <t>WI2224V</t>
  </si>
  <si>
    <t>WI2225V</t>
  </si>
  <si>
    <t>WI2226V</t>
  </si>
  <si>
    <t>WI2227V</t>
  </si>
  <si>
    <t>WI2228V</t>
  </si>
  <si>
    <t>WI2229V</t>
  </si>
  <si>
    <t>WI2231V</t>
  </si>
  <si>
    <t>WI2135V</t>
  </si>
  <si>
    <t>WI2138V</t>
  </si>
  <si>
    <t>WI2139V</t>
  </si>
  <si>
    <t>WI2140V</t>
  </si>
  <si>
    <t>WI2141V</t>
  </si>
  <si>
    <t>WI2087V</t>
  </si>
  <si>
    <t>WI2088V</t>
  </si>
  <si>
    <t>WI2091V</t>
  </si>
  <si>
    <t>WI1266V</t>
  </si>
  <si>
    <t>WI1714V</t>
  </si>
  <si>
    <t>WI1718V</t>
  </si>
  <si>
    <t>WI1268V</t>
  </si>
  <si>
    <t>WI0386V</t>
  </si>
  <si>
    <t>WI0387V</t>
  </si>
  <si>
    <t>WI0413V</t>
  </si>
  <si>
    <t>WI0415V</t>
  </si>
  <si>
    <t>WI0456V</t>
  </si>
  <si>
    <t>WI9413U</t>
  </si>
  <si>
    <t>WI1269V</t>
  </si>
  <si>
    <t>WI2489W</t>
  </si>
  <si>
    <t>WI3215W</t>
  </si>
  <si>
    <t>WI3216W</t>
  </si>
  <si>
    <t>WI3217W</t>
  </si>
  <si>
    <t>WI5603W</t>
  </si>
  <si>
    <t>WI757AT</t>
  </si>
  <si>
    <t>WI6425W</t>
  </si>
  <si>
    <t>WI9981V</t>
  </si>
  <si>
    <t>WI9982V</t>
  </si>
  <si>
    <t>WI9984V</t>
  </si>
  <si>
    <t>WI6225W</t>
  </si>
  <si>
    <t>WI1894W</t>
  </si>
  <si>
    <t>WI5739W</t>
  </si>
  <si>
    <t>WI726AT</t>
  </si>
  <si>
    <t>WI3446W</t>
  </si>
  <si>
    <t>WI3448W</t>
  </si>
  <si>
    <t>WI5809W</t>
  </si>
  <si>
    <t>WI1449W</t>
  </si>
  <si>
    <t>WI4950W</t>
  </si>
  <si>
    <t>WI1497W</t>
  </si>
  <si>
    <t>WI2751W</t>
  </si>
  <si>
    <t>WI2752W</t>
  </si>
  <si>
    <t>WI6302W</t>
  </si>
  <si>
    <t>WI9978V</t>
  </si>
  <si>
    <t>WI6421W</t>
  </si>
  <si>
    <t>WI5601W</t>
  </si>
  <si>
    <t>WI4126Y</t>
  </si>
  <si>
    <t>WI4128Y</t>
  </si>
  <si>
    <t>WI4129Y</t>
  </si>
  <si>
    <t>WI6226Y</t>
  </si>
  <si>
    <t>WI6227Y</t>
  </si>
  <si>
    <t>WI6228Y</t>
  </si>
  <si>
    <t>WI268EH</t>
  </si>
  <si>
    <t>WI269EH</t>
  </si>
  <si>
    <t>WI452EA</t>
  </si>
  <si>
    <t>WI453EA</t>
  </si>
  <si>
    <t>WI454EA</t>
  </si>
  <si>
    <t>WI455EA</t>
  </si>
  <si>
    <t>WI456EA</t>
  </si>
  <si>
    <t>WI457EA</t>
  </si>
  <si>
    <t>WI7509Y</t>
  </si>
  <si>
    <t>WI7510Y</t>
  </si>
  <si>
    <t>WI5068Y</t>
  </si>
  <si>
    <t>WI5069Y</t>
  </si>
  <si>
    <t>WI5070Y</t>
  </si>
  <si>
    <t>WI5071Y</t>
  </si>
  <si>
    <t>WI5072Y</t>
  </si>
  <si>
    <t>WI5073Y</t>
  </si>
  <si>
    <t>WI252EJ</t>
  </si>
  <si>
    <t>WI5925Y</t>
  </si>
  <si>
    <t>WI5927Y</t>
  </si>
  <si>
    <t>WI5928Y</t>
  </si>
  <si>
    <t>WI5929Y</t>
  </si>
  <si>
    <t>WI5930Y</t>
  </si>
  <si>
    <t>WI904EC</t>
  </si>
  <si>
    <t>WI102EG</t>
  </si>
  <si>
    <t>WI103EG</t>
  </si>
  <si>
    <t>WI6434Y</t>
  </si>
  <si>
    <t>WI6435Y</t>
  </si>
  <si>
    <t>WI1418Y</t>
  </si>
  <si>
    <t>WI1419Y</t>
  </si>
  <si>
    <t>WI1420Y</t>
  </si>
  <si>
    <t>WI1421Y</t>
  </si>
  <si>
    <t>WI7926Y</t>
  </si>
  <si>
    <t>WI7927Y</t>
  </si>
  <si>
    <t>WI7928Y</t>
  </si>
  <si>
    <t>WI1796Y</t>
  </si>
  <si>
    <t>WI218AU</t>
  </si>
  <si>
    <t>WI3067Y</t>
  </si>
  <si>
    <t>WI3068Y</t>
  </si>
  <si>
    <t>WI2294Y</t>
  </si>
  <si>
    <t>WI3701Y</t>
  </si>
  <si>
    <t>WI3702Y</t>
  </si>
  <si>
    <t>WI3703Y</t>
  </si>
  <si>
    <t>WI3704Y</t>
  </si>
  <si>
    <t>WI3705Y</t>
  </si>
  <si>
    <t>WI263EE</t>
  </si>
  <si>
    <t>WI264EE</t>
  </si>
  <si>
    <t>WI239AU</t>
  </si>
  <si>
    <t>WI3305Y</t>
  </si>
  <si>
    <t>WI962FK</t>
  </si>
  <si>
    <t>WI961FK</t>
  </si>
  <si>
    <t>WI964FK</t>
  </si>
  <si>
    <t>WI963FK</t>
  </si>
  <si>
    <t>WI800FY</t>
  </si>
  <si>
    <t>WI310GM</t>
  </si>
  <si>
    <t>WI797FY</t>
  </si>
  <si>
    <t>WI798FY</t>
  </si>
  <si>
    <t>WI799FY</t>
  </si>
  <si>
    <t>WI852FY</t>
  </si>
  <si>
    <t>WI853FY</t>
  </si>
  <si>
    <t>WI854FY</t>
  </si>
  <si>
    <t>WI855FY</t>
  </si>
  <si>
    <t>WI856FY</t>
  </si>
  <si>
    <t>WI862FY</t>
  </si>
  <si>
    <t>WI863FY</t>
  </si>
  <si>
    <t>WI857FY</t>
  </si>
  <si>
    <t>WI858FY</t>
  </si>
  <si>
    <t>WI859FY</t>
  </si>
  <si>
    <t>WI886FY</t>
  </si>
  <si>
    <t>WI887FY</t>
  </si>
  <si>
    <t>WI889FY</t>
  </si>
  <si>
    <t>WI890FY</t>
  </si>
  <si>
    <t>WI891FY</t>
  </si>
  <si>
    <t>WI892FY</t>
  </si>
  <si>
    <t>WI893FY</t>
  </si>
  <si>
    <t>WI894FY</t>
  </si>
  <si>
    <t>WI864FY</t>
  </si>
  <si>
    <t>WI865FY</t>
  </si>
  <si>
    <t>WI860FY</t>
  </si>
  <si>
    <t>WI861FY</t>
  </si>
  <si>
    <t>WI896FY</t>
  </si>
  <si>
    <t>WI951FY</t>
  </si>
  <si>
    <t>WI309GM</t>
  </si>
  <si>
    <t>WI953FY</t>
  </si>
  <si>
    <t>WI954FY</t>
  </si>
  <si>
    <t>WI897FY</t>
  </si>
  <si>
    <t>WI898FY</t>
  </si>
  <si>
    <t>WI899FY</t>
  </si>
  <si>
    <t>WI955FY</t>
  </si>
  <si>
    <t>WI956FY</t>
  </si>
  <si>
    <t>WI957FY</t>
  </si>
  <si>
    <t>WI960FY</t>
  </si>
  <si>
    <t>WI961FY</t>
  </si>
  <si>
    <t>WI962FY</t>
  </si>
  <si>
    <t>WI349HG</t>
  </si>
  <si>
    <t>WI350HG</t>
  </si>
  <si>
    <t>WI372HU</t>
  </si>
  <si>
    <t>WI373HU</t>
  </si>
  <si>
    <t>WI689HR</t>
  </si>
  <si>
    <t>WI690HR</t>
  </si>
  <si>
    <t>WI015HW</t>
  </si>
  <si>
    <t>WI026HS</t>
  </si>
  <si>
    <t>WI027HS</t>
  </si>
  <si>
    <t>WI028HS</t>
  </si>
  <si>
    <t>WI855HU</t>
  </si>
  <si>
    <t>WI856HU</t>
  </si>
  <si>
    <t>WI858HU</t>
  </si>
  <si>
    <t>WI859HU</t>
  </si>
  <si>
    <t>WI016HW</t>
  </si>
  <si>
    <t>WI691HR</t>
  </si>
  <si>
    <t>WI692HR</t>
  </si>
  <si>
    <t>WI693HR</t>
  </si>
  <si>
    <t>WI688HR</t>
  </si>
  <si>
    <t>WI702HV</t>
  </si>
  <si>
    <t>WI703HV</t>
  </si>
  <si>
    <t>WI860HU</t>
  </si>
  <si>
    <t>WI014HW</t>
  </si>
  <si>
    <t>WI674HR</t>
  </si>
  <si>
    <t>WI685HR</t>
  </si>
  <si>
    <t>WI686HR</t>
  </si>
  <si>
    <t>WI687HR</t>
  </si>
  <si>
    <t>WI530HV</t>
  </si>
  <si>
    <t>WI531HV</t>
  </si>
  <si>
    <t>WI704HV</t>
  </si>
  <si>
    <t>WI013HW</t>
  </si>
  <si>
    <t>WI532HV</t>
  </si>
  <si>
    <t>WI608HV</t>
  </si>
  <si>
    <t>WI609HV</t>
  </si>
  <si>
    <t>WI679HR</t>
  </si>
  <si>
    <t>WI698HR</t>
  </si>
  <si>
    <t>WI699HR</t>
  </si>
  <si>
    <t>WI012HW</t>
  </si>
  <si>
    <t>WI610HV</t>
  </si>
  <si>
    <t>WI611HV</t>
  </si>
  <si>
    <t>WI612HV</t>
  </si>
  <si>
    <t>WI705HV</t>
  </si>
  <si>
    <t>WI017HW</t>
  </si>
  <si>
    <t>WI409HU</t>
  </si>
  <si>
    <t>WI501HV</t>
  </si>
  <si>
    <t>WI502HV</t>
  </si>
  <si>
    <t>WI706HV</t>
  </si>
  <si>
    <t>WI865HT</t>
  </si>
  <si>
    <t>WI681HR</t>
  </si>
  <si>
    <t>WI682HR</t>
  </si>
  <si>
    <t>WI683HR</t>
  </si>
  <si>
    <t>WI675HR</t>
  </si>
  <si>
    <t>WI678HR</t>
  </si>
  <si>
    <t>WI680HR</t>
  </si>
  <si>
    <t>WI676HR</t>
  </si>
  <si>
    <t>WI677HR</t>
  </si>
  <si>
    <t>WI684HR</t>
  </si>
  <si>
    <t>WI011HW</t>
  </si>
  <si>
    <t>WI533HV</t>
  </si>
  <si>
    <t>WI708HV</t>
  </si>
  <si>
    <t>WI861HU</t>
  </si>
  <si>
    <t>WI694HR</t>
  </si>
  <si>
    <t>WI695HR</t>
  </si>
  <si>
    <t>WI029HS</t>
  </si>
  <si>
    <t>WI696HR</t>
  </si>
  <si>
    <t>WI697HR</t>
  </si>
  <si>
    <t>WI048JS</t>
  </si>
  <si>
    <t>WI049JS</t>
  </si>
  <si>
    <t>WI050JS</t>
  </si>
  <si>
    <t>WI051JS</t>
  </si>
  <si>
    <t>WI052JS</t>
  </si>
  <si>
    <t>WI053JS</t>
  </si>
  <si>
    <t>WI648JS</t>
  </si>
  <si>
    <t>WI028JS</t>
  </si>
  <si>
    <t>WI029JS</t>
  </si>
  <si>
    <t>WI030JS</t>
  </si>
  <si>
    <t>WI031JS</t>
  </si>
  <si>
    <t>WI032JS</t>
  </si>
  <si>
    <t>WI033JS</t>
  </si>
  <si>
    <t>WI002JS</t>
  </si>
  <si>
    <t>WI003JS</t>
  </si>
  <si>
    <t>WI004JS</t>
  </si>
  <si>
    <t>WI005JS</t>
  </si>
  <si>
    <t>WI006JS</t>
  </si>
  <si>
    <t>WI007JS</t>
  </si>
  <si>
    <t>WI008JS</t>
  </si>
  <si>
    <t>WI009JS</t>
  </si>
  <si>
    <t>WI010JS</t>
  </si>
  <si>
    <t>WI646JS</t>
  </si>
  <si>
    <t>WI647JS</t>
  </si>
  <si>
    <t>WI061JS</t>
  </si>
  <si>
    <t>WI062JS</t>
  </si>
  <si>
    <t>WI063JS</t>
  </si>
  <si>
    <t>WI054JS</t>
  </si>
  <si>
    <t>WI055JS</t>
  </si>
  <si>
    <t>WI056JS</t>
  </si>
  <si>
    <t>WI057JS</t>
  </si>
  <si>
    <t>WI058JS</t>
  </si>
  <si>
    <t>WI059JS</t>
  </si>
  <si>
    <t>WI060JS</t>
  </si>
  <si>
    <t>WI022JS</t>
  </si>
  <si>
    <t>WI023JS</t>
  </si>
  <si>
    <t>WI024JS</t>
  </si>
  <si>
    <t>WI025JS</t>
  </si>
  <si>
    <t>WI026JS</t>
  </si>
  <si>
    <t>WI027JS</t>
  </si>
  <si>
    <t>WI011JS</t>
  </si>
  <si>
    <t>WI012JS</t>
  </si>
  <si>
    <t>WI013JS</t>
  </si>
  <si>
    <t>WI014JS</t>
  </si>
  <si>
    <t>WI015JS</t>
  </si>
  <si>
    <t>WI016JS</t>
  </si>
  <si>
    <t>WI017JS</t>
  </si>
  <si>
    <t>WI018JS</t>
  </si>
  <si>
    <t>WI019JS</t>
  </si>
  <si>
    <t>WI020JS</t>
  </si>
  <si>
    <t>WI081JS</t>
  </si>
  <si>
    <t>WI082JS</t>
  </si>
  <si>
    <t>WI083JS</t>
  </si>
  <si>
    <t>WI064JS</t>
  </si>
  <si>
    <t>WI065JS</t>
  </si>
  <si>
    <t>WI066JS</t>
  </si>
  <si>
    <t>WI067JS</t>
  </si>
  <si>
    <t>WI068JS</t>
  </si>
  <si>
    <t>WI069JS</t>
  </si>
  <si>
    <t>WI070JS</t>
  </si>
  <si>
    <t>WI071JS</t>
  </si>
  <si>
    <t>WI072JS</t>
  </si>
  <si>
    <t>WI073JS</t>
  </si>
  <si>
    <t>WI074JS</t>
  </si>
  <si>
    <t>WI075JS</t>
  </si>
  <si>
    <t>WI084JS</t>
  </si>
  <si>
    <t>WI085JS</t>
  </si>
  <si>
    <t>WI086JS</t>
  </si>
  <si>
    <t>WI087JS</t>
  </si>
  <si>
    <t>WI088JS</t>
  </si>
  <si>
    <t>WI089JS</t>
  </si>
  <si>
    <t>WI090JS</t>
  </si>
  <si>
    <t>WI091JS</t>
  </si>
  <si>
    <t>WI034JS</t>
  </si>
  <si>
    <t>WI035JS</t>
  </si>
  <si>
    <t>WI036JS</t>
  </si>
  <si>
    <t>WI037JS</t>
  </si>
  <si>
    <t>WI038JS</t>
  </si>
  <si>
    <t>WI039JS</t>
  </si>
  <si>
    <t>WI040JS</t>
  </si>
  <si>
    <t>WI076JS</t>
  </si>
  <si>
    <t>WI077JS</t>
  </si>
  <si>
    <t>WI078JS</t>
  </si>
  <si>
    <t>WI079JS</t>
  </si>
  <si>
    <t>WI080JS</t>
  </si>
  <si>
    <t>WI041JS</t>
  </si>
  <si>
    <t>WI042JS</t>
  </si>
  <si>
    <t>WI043JS</t>
  </si>
  <si>
    <t>WI044JS</t>
  </si>
  <si>
    <t>WI045JS</t>
  </si>
  <si>
    <t>WI046JS</t>
  </si>
  <si>
    <t>WI047JS</t>
  </si>
  <si>
    <t>WI092JS</t>
  </si>
  <si>
    <t>WI093JS</t>
  </si>
  <si>
    <t>WI094JS</t>
  </si>
  <si>
    <t>WI095JS</t>
  </si>
  <si>
    <t>WI700KN</t>
  </si>
  <si>
    <t>WI419KP</t>
  </si>
  <si>
    <t>WI420KP</t>
  </si>
  <si>
    <t>WI401KP</t>
  </si>
  <si>
    <t>WI402KP</t>
  </si>
  <si>
    <t>WI403KP</t>
  </si>
  <si>
    <t>WI404KP</t>
  </si>
  <si>
    <t>WI451KP</t>
  </si>
  <si>
    <t>WI452KP</t>
  </si>
  <si>
    <t>WI453KP</t>
  </si>
  <si>
    <t>WI454KP</t>
  </si>
  <si>
    <t>WI455KP</t>
  </si>
  <si>
    <t>WI910KP</t>
  </si>
  <si>
    <t>WI912KP</t>
  </si>
  <si>
    <t>WI913KP</t>
  </si>
  <si>
    <t>WI914KP</t>
  </si>
  <si>
    <t>WI915KP</t>
  </si>
  <si>
    <t>WI916KP</t>
  </si>
  <si>
    <t>WI918KP</t>
  </si>
  <si>
    <t>WI919KP</t>
  </si>
  <si>
    <t>WI920KP</t>
  </si>
  <si>
    <t>WI408KP</t>
  </si>
  <si>
    <t>WI409KP</t>
  </si>
  <si>
    <t>WI921KP</t>
  </si>
  <si>
    <t>WI922KP</t>
  </si>
  <si>
    <t>WI923KP</t>
  </si>
  <si>
    <t>WI924KP</t>
  </si>
  <si>
    <t>WI925KP</t>
  </si>
  <si>
    <t>WI931KP</t>
  </si>
  <si>
    <t>WI410KP</t>
  </si>
  <si>
    <t>WI411KP</t>
  </si>
  <si>
    <t>WI412KP</t>
  </si>
  <si>
    <t>WI413KP</t>
  </si>
  <si>
    <t>WI414KP</t>
  </si>
  <si>
    <t>WI269KR</t>
  </si>
  <si>
    <t>WI270KR</t>
  </si>
  <si>
    <t>WI271KR</t>
  </si>
  <si>
    <t>WI272KR</t>
  </si>
  <si>
    <t>WI273KR</t>
  </si>
  <si>
    <t>WI274KR</t>
  </si>
  <si>
    <t>WI275KR</t>
  </si>
  <si>
    <t>WI276KR</t>
  </si>
  <si>
    <t>WI277KR</t>
  </si>
  <si>
    <t>WI278KR</t>
  </si>
  <si>
    <t>WI279KR</t>
  </si>
  <si>
    <t>WI280KR</t>
  </si>
  <si>
    <t>WI281KR</t>
  </si>
  <si>
    <t>WI282KR</t>
  </si>
  <si>
    <t>WI289KR</t>
  </si>
  <si>
    <t>WI290KR</t>
  </si>
  <si>
    <t>WI291KR</t>
  </si>
  <si>
    <t>WI415KP</t>
  </si>
  <si>
    <t>WI416KP</t>
  </si>
  <si>
    <t>WI417KP</t>
  </si>
  <si>
    <t>WI418KP</t>
  </si>
  <si>
    <t>WI551KP</t>
  </si>
  <si>
    <t>WI552KP</t>
  </si>
  <si>
    <t>WI553KP</t>
  </si>
  <si>
    <t>WI554KP</t>
  </si>
  <si>
    <t>WI556KP</t>
  </si>
  <si>
    <t>WI557KP</t>
  </si>
  <si>
    <t>WI558KP</t>
  </si>
  <si>
    <t>WI559KP</t>
  </si>
  <si>
    <t>WI560KP</t>
  </si>
  <si>
    <t>WI561KP</t>
  </si>
  <si>
    <t>WI562KP</t>
  </si>
  <si>
    <t>WI563KP</t>
  </si>
  <si>
    <t>WI565KP</t>
  </si>
  <si>
    <t>WI567KP</t>
  </si>
  <si>
    <t>WI568KP</t>
  </si>
  <si>
    <t>WI569KP</t>
  </si>
  <si>
    <t>WI566KP</t>
  </si>
  <si>
    <t>WI570KP</t>
  </si>
  <si>
    <t>WI571KP</t>
  </si>
  <si>
    <t>WI572KP</t>
  </si>
  <si>
    <t>WI287KR</t>
  </si>
  <si>
    <t>WI288KR</t>
  </si>
  <si>
    <t>WI127KR</t>
  </si>
  <si>
    <t>WI128KR</t>
  </si>
  <si>
    <t>WI129KR</t>
  </si>
  <si>
    <t>WI130KR</t>
  </si>
  <si>
    <t>WI131KR</t>
  </si>
  <si>
    <t>WI132KR</t>
  </si>
  <si>
    <t>WI133KR</t>
  </si>
  <si>
    <t>WI134KR</t>
  </si>
  <si>
    <t>WI135KR</t>
  </si>
  <si>
    <t>WI136KR</t>
  </si>
  <si>
    <t>WI137KR</t>
  </si>
  <si>
    <t>WI138KR</t>
  </si>
  <si>
    <t>WI139KR</t>
  </si>
  <si>
    <t>WI140KR</t>
  </si>
  <si>
    <t>WI141KR</t>
  </si>
  <si>
    <t>WI142KR</t>
  </si>
  <si>
    <t>WI143KR</t>
  </si>
  <si>
    <t>WI144KR</t>
  </si>
  <si>
    <t>WI145KR</t>
  </si>
  <si>
    <t>WI146KR</t>
  </si>
  <si>
    <t>WI405KP</t>
  </si>
  <si>
    <t>WI406KP</t>
  </si>
  <si>
    <t>WI407KP</t>
  </si>
  <si>
    <t>WI001ML</t>
  </si>
  <si>
    <t>WI002ML</t>
  </si>
  <si>
    <t>WI428ME</t>
  </si>
  <si>
    <t>WI429ME</t>
  </si>
  <si>
    <t>WI430ME</t>
  </si>
  <si>
    <t>WI431ME</t>
  </si>
  <si>
    <t>WI432ME</t>
  </si>
  <si>
    <t>WI433ME</t>
  </si>
  <si>
    <t>WI982ME</t>
  </si>
  <si>
    <t>WI232MH</t>
  </si>
  <si>
    <t>WI233MH</t>
  </si>
  <si>
    <t>WI778MM</t>
  </si>
  <si>
    <t>WI779MM</t>
  </si>
  <si>
    <t>WI780MM</t>
  </si>
  <si>
    <t>WI781MM</t>
  </si>
  <si>
    <t>WI782MM</t>
  </si>
  <si>
    <t>WI783MM</t>
  </si>
  <si>
    <t>WI784MM</t>
  </si>
  <si>
    <t>WI785MM</t>
  </si>
  <si>
    <t>WI234MH</t>
  </si>
  <si>
    <t>WI118ML</t>
  </si>
  <si>
    <t>WI124ML</t>
  </si>
  <si>
    <t>WI125ML</t>
  </si>
  <si>
    <t>WI188ML</t>
  </si>
  <si>
    <t>WI189ML</t>
  </si>
  <si>
    <t>WI190ML</t>
  </si>
  <si>
    <t>WI191ML</t>
  </si>
  <si>
    <t>WI192ML</t>
  </si>
  <si>
    <t>WI193ML</t>
  </si>
  <si>
    <t>WI194ML</t>
  </si>
  <si>
    <t>WI195ML</t>
  </si>
  <si>
    <t>WI196ML</t>
  </si>
  <si>
    <t>WI197ML</t>
  </si>
  <si>
    <t>WI198ML</t>
  </si>
  <si>
    <t>WI199ML</t>
  </si>
  <si>
    <t>WI983ME</t>
  </si>
  <si>
    <t>WI984ME</t>
  </si>
  <si>
    <t>WI985ME</t>
  </si>
  <si>
    <t>WI986ME</t>
  </si>
  <si>
    <t>WI987ME</t>
  </si>
  <si>
    <t>WI235MH</t>
  </si>
  <si>
    <t>WI236MH</t>
  </si>
  <si>
    <t>WI731MH</t>
  </si>
  <si>
    <t>WI732MH</t>
  </si>
  <si>
    <t>WI733MH</t>
  </si>
  <si>
    <t>WI734MH</t>
  </si>
  <si>
    <t>WI735MH</t>
  </si>
  <si>
    <t>WI736MH</t>
  </si>
  <si>
    <t>WI664MJ</t>
  </si>
  <si>
    <t>WI665MJ</t>
  </si>
  <si>
    <t>WI667MJ</t>
  </si>
  <si>
    <t>WI668MJ</t>
  </si>
  <si>
    <t>WI669MJ</t>
  </si>
  <si>
    <t>WI237MH</t>
  </si>
  <si>
    <t>WI176ML</t>
  </si>
  <si>
    <t>WI177ML</t>
  </si>
  <si>
    <t>WI178ML</t>
  </si>
  <si>
    <t>WI179ML</t>
  </si>
  <si>
    <t>WI180ML</t>
  </si>
  <si>
    <t>WI181ML</t>
  </si>
  <si>
    <t>WI182ML</t>
  </si>
  <si>
    <t>WI183ML</t>
  </si>
  <si>
    <t>WI184ML</t>
  </si>
  <si>
    <t>WI185ML</t>
  </si>
  <si>
    <t>WI186ML</t>
  </si>
  <si>
    <t>WI187ML</t>
  </si>
  <si>
    <t>WI981MC</t>
  </si>
  <si>
    <t>WI122MH</t>
  </si>
  <si>
    <t>WI123MH</t>
  </si>
  <si>
    <t>WI125MH</t>
  </si>
  <si>
    <t>WI126MH</t>
  </si>
  <si>
    <t>WI127MH</t>
  </si>
  <si>
    <t>WI128MH</t>
  </si>
  <si>
    <t>WI129MH</t>
  </si>
  <si>
    <t>WI130MH</t>
  </si>
  <si>
    <t>WI131MH</t>
  </si>
  <si>
    <t>WI238MH</t>
  </si>
  <si>
    <t>WI991MH</t>
  </si>
  <si>
    <t>WI992MH</t>
  </si>
  <si>
    <t>WI239MH</t>
  </si>
  <si>
    <t>WI135MK</t>
  </si>
  <si>
    <t>WI136MK</t>
  </si>
  <si>
    <t>WI137MK</t>
  </si>
  <si>
    <t>WI138MK</t>
  </si>
  <si>
    <t>WI139MK</t>
  </si>
  <si>
    <t>WI140MK</t>
  </si>
  <si>
    <t>WI240MH</t>
  </si>
  <si>
    <t>WI982MH</t>
  </si>
  <si>
    <t>WI983MH</t>
  </si>
  <si>
    <t>WI984MH</t>
  </si>
  <si>
    <t>WI985MH</t>
  </si>
  <si>
    <t>WI986MH</t>
  </si>
  <si>
    <t>WI987MH</t>
  </si>
  <si>
    <t>WI988MH</t>
  </si>
  <si>
    <t>WI989MH</t>
  </si>
  <si>
    <t>WI990MH</t>
  </si>
  <si>
    <t>WI252MG</t>
  </si>
  <si>
    <t>WI253MG</t>
  </si>
  <si>
    <t>WI254MG</t>
  </si>
  <si>
    <t>WI255MG</t>
  </si>
  <si>
    <t>WI256MG</t>
  </si>
  <si>
    <t>WI257MG</t>
  </si>
  <si>
    <t>WI258MG</t>
  </si>
  <si>
    <t>WI259MG</t>
  </si>
  <si>
    <t>WI241MH</t>
  </si>
  <si>
    <t>WI894MC</t>
  </si>
  <si>
    <t>WI895MC</t>
  </si>
  <si>
    <t>WI896MC</t>
  </si>
  <si>
    <t>WI897MC</t>
  </si>
  <si>
    <t>WI898MC</t>
  </si>
  <si>
    <t>WI242MH</t>
  </si>
  <si>
    <t>WI243MH</t>
  </si>
  <si>
    <t>WI914MJ</t>
  </si>
  <si>
    <t>WI915MJ</t>
  </si>
  <si>
    <t>WI916MJ</t>
  </si>
  <si>
    <t>WI917MJ</t>
  </si>
  <si>
    <t>WI918MJ</t>
  </si>
  <si>
    <t>WI919MJ</t>
  </si>
  <si>
    <t>WI921MJ</t>
  </si>
  <si>
    <t>WI231MH</t>
  </si>
  <si>
    <t>WI244MH</t>
  </si>
  <si>
    <t>WI556MJ</t>
  </si>
  <si>
    <t>WI557MJ</t>
  </si>
  <si>
    <t>WI558MJ</t>
  </si>
  <si>
    <t>WI559MJ</t>
  </si>
  <si>
    <t>WI560MJ</t>
  </si>
  <si>
    <t>WI561MJ</t>
  </si>
  <si>
    <t>WI562MJ</t>
  </si>
  <si>
    <t>WI563MJ</t>
  </si>
  <si>
    <t>WI564MJ</t>
  </si>
  <si>
    <t>WI565MJ</t>
  </si>
  <si>
    <t>WI661MA</t>
  </si>
  <si>
    <t>WI655MC</t>
  </si>
  <si>
    <t>WI656MC</t>
  </si>
  <si>
    <t>WI657MC</t>
  </si>
  <si>
    <t>WI658MC</t>
  </si>
  <si>
    <t>WI659MC</t>
  </si>
  <si>
    <t>WI660MC</t>
  </si>
  <si>
    <t>WI661MC</t>
  </si>
  <si>
    <t>WI662MC</t>
  </si>
  <si>
    <t>WI663MC</t>
  </si>
  <si>
    <t>WI664MC</t>
  </si>
  <si>
    <t>WI245MH</t>
  </si>
  <si>
    <t>WI438LY</t>
  </si>
  <si>
    <t>WI976ME</t>
  </si>
  <si>
    <t>WI977ME</t>
  </si>
  <si>
    <t>WI978ME</t>
  </si>
  <si>
    <t>WI979ME</t>
  </si>
  <si>
    <t>WI980ME</t>
  </si>
  <si>
    <t>WI981ME</t>
  </si>
  <si>
    <t>WI988ME</t>
  </si>
  <si>
    <t>WI989ME</t>
  </si>
  <si>
    <t>WI990ME</t>
  </si>
  <si>
    <t>WI665MG</t>
  </si>
  <si>
    <t>WI246MH</t>
  </si>
  <si>
    <t>WI087MC</t>
  </si>
  <si>
    <t>WI088MC</t>
  </si>
  <si>
    <t>WI089MC</t>
  </si>
  <si>
    <t>WI090MC</t>
  </si>
  <si>
    <t>WI091MC</t>
  </si>
  <si>
    <t>WI092MC</t>
  </si>
  <si>
    <t>WI093MC</t>
  </si>
  <si>
    <t>WI094MC</t>
  </si>
  <si>
    <t>WI095MC</t>
  </si>
  <si>
    <t>WI247MH</t>
  </si>
  <si>
    <t>WI591NH</t>
  </si>
  <si>
    <t>WI592NH</t>
  </si>
  <si>
    <t>WI593NH</t>
  </si>
  <si>
    <t>WI594NH</t>
  </si>
  <si>
    <t>WI361NK</t>
  </si>
  <si>
    <t>WI362NK</t>
  </si>
  <si>
    <t>WI363NK</t>
  </si>
  <si>
    <t>WI364NK</t>
  </si>
  <si>
    <t>WI365NK</t>
  </si>
  <si>
    <t>WI366NK</t>
  </si>
  <si>
    <t>WI668NH</t>
  </si>
  <si>
    <t>WI669NH</t>
  </si>
  <si>
    <t>WI670NH</t>
  </si>
  <si>
    <t>WI671NH</t>
  </si>
  <si>
    <t>WI672NH</t>
  </si>
  <si>
    <t>WI673NH</t>
  </si>
  <si>
    <t>WI674NH</t>
  </si>
  <si>
    <t>WI675NH</t>
  </si>
  <si>
    <t>WI676NH</t>
  </si>
  <si>
    <t>WI677NH</t>
  </si>
  <si>
    <t>WI678NH</t>
  </si>
  <si>
    <t>WI679NH</t>
  </si>
  <si>
    <t>WI680NH</t>
  </si>
  <si>
    <t>WI681NH</t>
  </si>
  <si>
    <t>WI682NH</t>
  </si>
  <si>
    <t>WI683NH</t>
  </si>
  <si>
    <t>WI684NH</t>
  </si>
  <si>
    <t>WI685NH</t>
  </si>
  <si>
    <t>WI686NH</t>
  </si>
  <si>
    <t>WI367NK</t>
  </si>
  <si>
    <t>WI687NH</t>
  </si>
  <si>
    <t>WI688NH</t>
  </si>
  <si>
    <t>WI689NH</t>
  </si>
  <si>
    <t>WI690NH</t>
  </si>
  <si>
    <t>WI691NH</t>
  </si>
  <si>
    <t>WI692NH</t>
  </si>
  <si>
    <t>WI693NH</t>
  </si>
  <si>
    <t>WI694NH</t>
  </si>
  <si>
    <t>WI695NH</t>
  </si>
  <si>
    <t>WI696NH</t>
  </si>
  <si>
    <t>WI697NH</t>
  </si>
  <si>
    <t>WI698NH</t>
  </si>
  <si>
    <t>WI699NH</t>
  </si>
  <si>
    <t>WI201PL</t>
  </si>
  <si>
    <t>WI202PL</t>
  </si>
  <si>
    <t>WI203PL</t>
  </si>
  <si>
    <t>WI196PA</t>
  </si>
  <si>
    <t>WI415PL</t>
  </si>
  <si>
    <t>WI416PL</t>
  </si>
  <si>
    <t>WI205PL</t>
  </si>
  <si>
    <t>WI417PL</t>
  </si>
  <si>
    <t>WI206PL</t>
  </si>
  <si>
    <t>WI418PL</t>
  </si>
  <si>
    <t>WI419PL</t>
  </si>
  <si>
    <t>WI420PL</t>
  </si>
  <si>
    <t>WI204PL</t>
  </si>
  <si>
    <t>WI421PL</t>
  </si>
  <si>
    <t>WI422PL</t>
  </si>
  <si>
    <t>WI423PL</t>
  </si>
  <si>
    <t>WI424PL</t>
  </si>
  <si>
    <t>WI166PA</t>
  </si>
  <si>
    <t>WI207PL</t>
  </si>
  <si>
    <t>WI425PL</t>
  </si>
  <si>
    <t>WI751PL</t>
  </si>
  <si>
    <t>WI752PL</t>
  </si>
  <si>
    <t>WI753PL</t>
  </si>
  <si>
    <t>WI754PL</t>
  </si>
  <si>
    <t>WI755PL</t>
  </si>
  <si>
    <t>WI208PL</t>
  </si>
  <si>
    <t>WI756PL</t>
  </si>
  <si>
    <t>WI757PL</t>
  </si>
  <si>
    <t>WI758PL</t>
  </si>
  <si>
    <t>WI209PL</t>
  </si>
  <si>
    <t>WI759PL</t>
  </si>
  <si>
    <t>WI210PL</t>
  </si>
  <si>
    <t>WI760PL</t>
  </si>
  <si>
    <t>WI782PL</t>
  </si>
  <si>
    <t>WI916PL</t>
  </si>
  <si>
    <t>WI783PL</t>
  </si>
  <si>
    <t>WI784PL</t>
  </si>
  <si>
    <t>WI211PL</t>
  </si>
  <si>
    <t>Wycena pojazdu do ubezpieczenia
(brutto)</t>
  </si>
  <si>
    <r>
      <t xml:space="preserve">Przebieg pojazdu
</t>
    </r>
    <r>
      <rPr>
        <b/>
        <sz val="24"/>
        <color theme="0"/>
        <rFont val="Calibri"/>
        <family val="2"/>
        <charset val="238"/>
      </rPr>
      <t>01.01.2025 r.
(w km)</t>
    </r>
  </si>
  <si>
    <t>Pojazdy ^</t>
  </si>
  <si>
    <t>Przyczepki ^</t>
  </si>
  <si>
    <t>Samochody ^</t>
  </si>
  <si>
    <t>Składka ubezpieczeniowa</t>
  </si>
  <si>
    <r>
      <t xml:space="preserve">Wysokość składki ubezpieczeniowej
</t>
    </r>
    <r>
      <rPr>
        <b/>
        <i/>
        <sz val="16"/>
        <color indexed="12"/>
        <rFont val="Calibri"/>
        <family val="2"/>
        <charset val="238"/>
      </rPr>
      <t>(Wszystkie kwoty w kolumnach 24-28 należy podać i wyliczyć w zaokrągleniu do dwóch miejsc po przecinku wg zasady zaokrąglenia: poniżej 5 należy końcówkę pominąć, powyżej i równe 5 należy zaokrąglić w górę)</t>
    </r>
  </si>
  <si>
    <t>NNW
kierowca
pasazer</t>
  </si>
  <si>
    <t>Assistance</t>
  </si>
  <si>
    <t>Łączna składka
ubezpieczeniowa</t>
  </si>
  <si>
    <t>1</t>
  </si>
  <si>
    <t>2</t>
  </si>
  <si>
    <t>3</t>
  </si>
  <si>
    <t>4</t>
  </si>
  <si>
    <t>5</t>
  </si>
  <si>
    <t xml:space="preserve">UWAGI                                              </t>
  </si>
  <si>
    <t>Załącznik nr 1 do Umowy - Wykaz pojazdów ARiMR do ubezpieczenia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</si>
</sst>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#,##0.00\ &quot;zł&quot;"/>
    <numFmt numFmtId="166" formatCode="#,##0\ &quot;zł&quot;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38"/>
    </font>
    <font>
      <b/>
      <sz val="48"/>
      <color theme="0"/>
      <name val="Calibri"/>
      <family val="2"/>
      <charset val="238"/>
    </font>
    <font>
      <b/>
      <sz val="36"/>
      <color indexed="12"/>
      <name val="Calibri"/>
      <family val="2"/>
      <charset val="238"/>
    </font>
    <font>
      <b/>
      <sz val="20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20"/>
      <name val="Arial"/>
      <family val="2"/>
      <charset val="238"/>
    </font>
    <font>
      <b/>
      <sz val="18"/>
      <color theme="0"/>
      <name val="Calibri"/>
      <family val="2"/>
      <charset val="238"/>
    </font>
    <font>
      <b/>
      <sz val="18"/>
      <name val="Calibri"/>
      <family val="2"/>
      <charset val="238"/>
    </font>
    <font>
      <b/>
      <vertAlign val="superscript"/>
      <sz val="20"/>
      <name val="Calibri"/>
      <family val="2"/>
      <charset val="238"/>
    </font>
    <font>
      <b/>
      <sz val="26"/>
      <name val="Calibri"/>
      <family val="2"/>
      <charset val="238"/>
    </font>
    <font>
      <b/>
      <sz val="16"/>
      <name val="Calibri"/>
      <family val="2"/>
      <charset val="238"/>
    </font>
    <font>
      <b/>
      <sz val="18"/>
      <color theme="0"/>
      <name val="Arial"/>
      <family val="2"/>
      <charset val="238"/>
    </font>
    <font>
      <b/>
      <sz val="18"/>
      <name val="Arial"/>
      <family val="2"/>
      <charset val="238"/>
    </font>
    <font>
      <b/>
      <sz val="20"/>
      <color rgb="FFC00000"/>
      <name val="Calibri"/>
      <family val="2"/>
      <charset val="238"/>
    </font>
    <font>
      <b/>
      <sz val="24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4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8"/>
      <color rgb="FFC00000"/>
      <name val="Arial"/>
      <family val="2"/>
      <charset val="238"/>
    </font>
    <font>
      <b/>
      <sz val="16"/>
      <color rgb="FFC00000"/>
      <name val="Calibri"/>
      <family val="2"/>
      <charset val="238"/>
    </font>
    <font>
      <b/>
      <sz val="18"/>
      <color rgb="FFC00000"/>
      <name val="Calibri"/>
      <family val="2"/>
      <charset val="238"/>
    </font>
    <font>
      <b/>
      <sz val="16"/>
      <color rgb="FF0000FF"/>
      <name val="Calibri"/>
      <family val="2"/>
      <charset val="238"/>
    </font>
    <font>
      <b/>
      <sz val="16"/>
      <color rgb="FF0033CC"/>
      <name val="Calibri"/>
      <family val="2"/>
      <charset val="238"/>
    </font>
    <font>
      <b/>
      <sz val="16"/>
      <color rgb="FF000099"/>
      <name val="Calibri"/>
      <family val="2"/>
      <charset val="238"/>
    </font>
    <font>
      <sz val="10"/>
      <name val="Arial CE"/>
      <charset val="238"/>
    </font>
    <font>
      <b/>
      <sz val="26"/>
      <name val="Arial"/>
      <family val="2"/>
      <charset val="238"/>
    </font>
    <font>
      <b/>
      <sz val="20"/>
      <color rgb="FF0000FF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36"/>
      <name val="Calibri"/>
      <family val="2"/>
      <charset val="238"/>
    </font>
    <font>
      <b/>
      <sz val="11"/>
      <name val="Calibri"/>
      <family val="2"/>
      <charset val="238"/>
    </font>
    <font>
      <b/>
      <sz val="22"/>
      <name val="Calibri"/>
      <family val="2"/>
      <charset val="238"/>
    </font>
    <font>
      <sz val="16"/>
      <name val="Calibri"/>
      <family val="2"/>
      <charset val="238"/>
    </font>
    <font>
      <b/>
      <sz val="28"/>
      <name val="Calibri"/>
      <family val="2"/>
      <charset val="238"/>
    </font>
    <font>
      <sz val="20"/>
      <name val="Calibri"/>
      <family val="2"/>
      <charset val="238"/>
    </font>
    <font>
      <b/>
      <sz val="26"/>
      <color rgb="FFFF0000"/>
      <name val="Calibri"/>
      <family val="2"/>
      <charset val="238"/>
    </font>
    <font>
      <b/>
      <sz val="16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4"/>
      <color theme="0"/>
      <name val="Calibri"/>
      <family val="2"/>
      <charset val="238"/>
    </font>
    <font>
      <b/>
      <sz val="24"/>
      <color rgb="FFC00000"/>
      <name val="Calibri"/>
      <family val="2"/>
      <charset val="238"/>
    </font>
    <font>
      <b/>
      <sz val="36"/>
      <color rgb="FFC00000"/>
      <name val="Calibri"/>
      <family val="2"/>
      <charset val="238"/>
    </font>
    <font>
      <sz val="16"/>
      <color rgb="FFC00000"/>
      <name val="Calibri"/>
      <family val="2"/>
      <charset val="238"/>
    </font>
    <font>
      <b/>
      <sz val="24"/>
      <color rgb="FFFF0000"/>
      <name val="Calibri"/>
      <family val="2"/>
      <charset val="238"/>
    </font>
    <font>
      <b/>
      <i/>
      <sz val="16"/>
      <color indexed="12"/>
      <name val="Calibri"/>
      <family val="2"/>
      <charset val="238"/>
    </font>
    <font>
      <b/>
      <sz val="22"/>
      <color theme="0"/>
      <name val="Calibri"/>
      <family val="2"/>
      <charset val="238"/>
    </font>
    <font>
      <sz val="18"/>
      <name val="Calibri"/>
      <family val="2"/>
      <charset val="238"/>
    </font>
    <font>
      <b/>
      <sz val="22"/>
      <color rgb="FF0000FF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7" fillId="0" borderId="0"/>
  </cellStyleXfs>
  <cellXfs count="399">
    <xf numFmtId="0" fontId="0" fillId="0" borderId="0" xfId="0"/>
    <xf numFmtId="3" fontId="3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10" fillId="6" borderId="35" xfId="0" applyNumberFormat="1" applyFont="1" applyFill="1" applyBorder="1" applyAlignment="1">
      <alignment horizontal="center" vertical="center" wrapText="1"/>
    </xf>
    <xf numFmtId="164" fontId="10" fillId="6" borderId="36" xfId="0" applyNumberFormat="1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/>
    </xf>
    <xf numFmtId="0" fontId="14" fillId="7" borderId="39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3" fontId="6" fillId="8" borderId="20" xfId="0" applyNumberFormat="1" applyFont="1" applyFill="1" applyBorder="1" applyAlignment="1">
      <alignment horizontal="center" vertical="center"/>
    </xf>
    <xf numFmtId="0" fontId="6" fillId="8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/>
    </xf>
    <xf numFmtId="0" fontId="15" fillId="9" borderId="43" xfId="0" applyFont="1" applyFill="1" applyBorder="1" applyAlignment="1">
      <alignment horizontal="center" vertical="center"/>
    </xf>
    <xf numFmtId="3" fontId="16" fillId="9" borderId="43" xfId="0" applyNumberFormat="1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164" fontId="10" fillId="6" borderId="43" xfId="0" applyNumberFormat="1" applyFont="1" applyFill="1" applyBorder="1" applyAlignment="1">
      <alignment horizontal="center" vertical="center"/>
    </xf>
    <xf numFmtId="164" fontId="13" fillId="9" borderId="43" xfId="0" applyNumberFormat="1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" fontId="16" fillId="9" borderId="2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12" borderId="43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15" fillId="6" borderId="51" xfId="0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0" fillId="9" borderId="51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 vertical="center"/>
    </xf>
    <xf numFmtId="3" fontId="16" fillId="9" borderId="51" xfId="0" applyNumberFormat="1" applyFont="1" applyFill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wrapText="1"/>
    </xf>
    <xf numFmtId="164" fontId="10" fillId="6" borderId="51" xfId="0" applyNumberFormat="1" applyFont="1" applyFill="1" applyBorder="1" applyAlignment="1">
      <alignment horizontal="center" vertical="center"/>
    </xf>
    <xf numFmtId="164" fontId="13" fillId="9" borderId="51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1" fillId="6" borderId="43" xfId="0" applyFont="1" applyFill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9" borderId="43" xfId="0" applyFont="1" applyFill="1" applyBorder="1" applyAlignment="1">
      <alignment horizontal="center" vertical="center"/>
    </xf>
    <xf numFmtId="0" fontId="21" fillId="9" borderId="43" xfId="0" applyFont="1" applyFill="1" applyBorder="1" applyAlignment="1">
      <alignment horizontal="center" vertical="center"/>
    </xf>
    <xf numFmtId="164" fontId="23" fillId="6" borderId="43" xfId="0" applyNumberFormat="1" applyFont="1" applyFill="1" applyBorder="1" applyAlignment="1">
      <alignment horizontal="center" vertical="center"/>
    </xf>
    <xf numFmtId="164" fontId="22" fillId="9" borderId="43" xfId="0" applyNumberFormat="1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8" borderId="60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10" fillId="6" borderId="20" xfId="0" applyNumberFormat="1" applyFont="1" applyFill="1" applyBorder="1" applyAlignment="1">
      <alignment horizontal="center" vertical="center"/>
    </xf>
    <xf numFmtId="164" fontId="13" fillId="9" borderId="20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8" borderId="29" xfId="0" applyNumberFormat="1" applyFont="1" applyFill="1" applyBorder="1" applyAlignment="1">
      <alignment horizontal="center" vertical="center"/>
    </xf>
    <xf numFmtId="3" fontId="17" fillId="11" borderId="4" xfId="0" applyNumberFormat="1" applyFont="1" applyFill="1" applyBorder="1" applyAlignment="1">
      <alignment horizontal="center" vertical="center"/>
    </xf>
    <xf numFmtId="3" fontId="6" fillId="8" borderId="0" xfId="0" applyNumberFormat="1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10" fillId="8" borderId="37" xfId="2" applyFont="1" applyFill="1" applyBorder="1" applyAlignment="1">
      <alignment horizontal="center" vertical="center" wrapText="1"/>
    </xf>
    <xf numFmtId="0" fontId="5" fillId="8" borderId="48" xfId="2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/>
    </xf>
    <xf numFmtId="0" fontId="5" fillId="8" borderId="37" xfId="2" applyFont="1" applyFill="1" applyBorder="1" applyAlignment="1">
      <alignment horizontal="center" vertical="center" wrapText="1"/>
    </xf>
    <xf numFmtId="0" fontId="5" fillId="8" borderId="0" xfId="2" applyFont="1" applyFill="1" applyAlignment="1">
      <alignment horizontal="center" vertical="center" wrapText="1"/>
    </xf>
    <xf numFmtId="3" fontId="29" fillId="8" borderId="0" xfId="2" applyNumberFormat="1" applyFont="1" applyFill="1" applyAlignment="1">
      <alignment horizontal="center" vertical="center" wrapText="1"/>
    </xf>
    <xf numFmtId="3" fontId="30" fillId="8" borderId="0" xfId="2" applyNumberFormat="1" applyFont="1" applyFill="1" applyAlignment="1">
      <alignment horizontal="center" vertical="center" wrapText="1"/>
    </xf>
    <xf numFmtId="3" fontId="10" fillId="8" borderId="0" xfId="0" applyNumberFormat="1" applyFont="1" applyFill="1" applyAlignment="1">
      <alignment horizontal="center" vertical="center"/>
    </xf>
    <xf numFmtId="0" fontId="13" fillId="13" borderId="43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7" fillId="8" borderId="0" xfId="0" applyFont="1" applyFill="1" applyAlignment="1">
      <alignment vertical="center"/>
    </xf>
    <xf numFmtId="0" fontId="10" fillId="8" borderId="4" xfId="2" applyFont="1" applyFill="1" applyBorder="1" applyAlignment="1">
      <alignment horizontal="center" vertical="center" wrapText="1"/>
    </xf>
    <xf numFmtId="0" fontId="5" fillId="8" borderId="58" xfId="2" applyFont="1" applyFill="1" applyBorder="1" applyAlignment="1">
      <alignment horizontal="center" vertical="center" wrapText="1"/>
    </xf>
    <xf numFmtId="0" fontId="13" fillId="13" borderId="20" xfId="0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10" fillId="8" borderId="5" xfId="2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35" fillId="8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9" fontId="13" fillId="0" borderId="0" xfId="1" applyFont="1" applyFill="1" applyBorder="1" applyAlignment="1">
      <alignment horizontal="center" vertical="center"/>
    </xf>
    <xf numFmtId="0" fontId="10" fillId="8" borderId="7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8" borderId="20" xfId="2" applyFont="1" applyFill="1" applyBorder="1" applyAlignment="1">
      <alignment horizontal="center" vertical="center" wrapText="1"/>
    </xf>
    <xf numFmtId="0" fontId="13" fillId="13" borderId="2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5" fillId="8" borderId="54" xfId="2" applyFont="1" applyFill="1" applyBorder="1" applyAlignment="1">
      <alignment horizontal="center" vertical="center" wrapText="1"/>
    </xf>
    <xf numFmtId="0" fontId="13" fillId="13" borderId="37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8" borderId="51" xfId="2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center" vertical="center"/>
    </xf>
    <xf numFmtId="0" fontId="31" fillId="14" borderId="4" xfId="0" applyFont="1" applyFill="1" applyBorder="1" applyAlignment="1">
      <alignment horizontal="center" vertical="center"/>
    </xf>
    <xf numFmtId="0" fontId="10" fillId="8" borderId="0" xfId="2" applyFont="1" applyFill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3" fillId="15" borderId="46" xfId="0" applyNumberFormat="1" applyFont="1" applyFill="1" applyBorder="1" applyAlignment="1">
      <alignment horizontal="center" vertical="center"/>
    </xf>
    <xf numFmtId="3" fontId="18" fillId="15" borderId="46" xfId="0" applyNumberFormat="1" applyFont="1" applyFill="1" applyBorder="1" applyAlignment="1">
      <alignment horizontal="center" vertical="center"/>
    </xf>
    <xf numFmtId="3" fontId="13" fillId="15" borderId="54" xfId="0" applyNumberFormat="1" applyFont="1" applyFill="1" applyBorder="1" applyAlignment="1">
      <alignment horizontal="center" vertical="center"/>
    </xf>
    <xf numFmtId="165" fontId="13" fillId="15" borderId="46" xfId="0" applyNumberFormat="1" applyFont="1" applyFill="1" applyBorder="1" applyAlignment="1">
      <alignment horizontal="center" vertical="center"/>
    </xf>
    <xf numFmtId="165" fontId="13" fillId="15" borderId="51" xfId="0" applyNumberFormat="1" applyFont="1" applyFill="1" applyBorder="1" applyAlignment="1">
      <alignment horizontal="center" vertical="center"/>
    </xf>
    <xf numFmtId="165" fontId="22" fillId="15" borderId="46" xfId="0" applyNumberFormat="1" applyFont="1" applyFill="1" applyBorder="1" applyAlignment="1">
      <alignment horizontal="center" vertical="center"/>
    </xf>
    <xf numFmtId="165" fontId="13" fillId="15" borderId="54" xfId="0" applyNumberFormat="1" applyFont="1" applyFill="1" applyBorder="1" applyAlignment="1">
      <alignment horizontal="center" vertical="center"/>
    </xf>
    <xf numFmtId="165" fontId="13" fillId="15" borderId="58" xfId="0" applyNumberFormat="1" applyFont="1" applyFill="1" applyBorder="1" applyAlignment="1">
      <alignment horizontal="center" vertical="center"/>
    </xf>
    <xf numFmtId="165" fontId="24" fillId="15" borderId="46" xfId="0" applyNumberFormat="1" applyFont="1" applyFill="1" applyBorder="1" applyAlignment="1">
      <alignment horizontal="center" vertical="center"/>
    </xf>
    <xf numFmtId="165" fontId="13" fillId="15" borderId="59" xfId="0" applyNumberFormat="1" applyFont="1" applyFill="1" applyBorder="1" applyAlignment="1">
      <alignment horizontal="center" vertical="center"/>
    </xf>
    <xf numFmtId="165" fontId="25" fillId="15" borderId="46" xfId="0" applyNumberFormat="1" applyFont="1" applyFill="1" applyBorder="1" applyAlignment="1">
      <alignment horizontal="center" vertical="center"/>
    </xf>
    <xf numFmtId="165" fontId="24" fillId="15" borderId="54" xfId="0" applyNumberFormat="1" applyFont="1" applyFill="1" applyBorder="1" applyAlignment="1">
      <alignment horizontal="center" vertical="center"/>
    </xf>
    <xf numFmtId="3" fontId="26" fillId="15" borderId="46" xfId="0" applyNumberFormat="1" applyFont="1" applyFill="1" applyBorder="1" applyAlignment="1">
      <alignment horizontal="center" vertical="center"/>
    </xf>
    <xf numFmtId="0" fontId="15" fillId="12" borderId="51" xfId="0" applyFont="1" applyFill="1" applyBorder="1" applyAlignment="1">
      <alignment horizontal="center" vertical="center" wrapText="1"/>
    </xf>
    <xf numFmtId="3" fontId="16" fillId="9" borderId="37" xfId="0" applyNumberFormat="1" applyFont="1" applyFill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1" fillId="6" borderId="51" xfId="0" applyFont="1" applyFill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3" borderId="51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3" fillId="9" borderId="51" xfId="0" applyFont="1" applyFill="1" applyBorder="1" applyAlignment="1">
      <alignment horizontal="center" vertical="center"/>
    </xf>
    <xf numFmtId="0" fontId="23" fillId="9" borderId="37" xfId="0" applyFont="1" applyFill="1" applyBorder="1" applyAlignment="1">
      <alignment horizontal="center" vertical="center"/>
    </xf>
    <xf numFmtId="0" fontId="21" fillId="9" borderId="51" xfId="0" applyFont="1" applyFill="1" applyBorder="1" applyAlignment="1">
      <alignment horizontal="center" vertical="center"/>
    </xf>
    <xf numFmtId="0" fontId="21" fillId="9" borderId="37" xfId="0" applyFont="1" applyFill="1" applyBorder="1" applyAlignment="1">
      <alignment horizontal="center" vertical="center"/>
    </xf>
    <xf numFmtId="164" fontId="23" fillId="6" borderId="51" xfId="0" applyNumberFormat="1" applyFont="1" applyFill="1" applyBorder="1" applyAlignment="1">
      <alignment horizontal="center" vertical="center"/>
    </xf>
    <xf numFmtId="164" fontId="23" fillId="6" borderId="37" xfId="0" applyNumberFormat="1" applyFont="1" applyFill="1" applyBorder="1" applyAlignment="1">
      <alignment horizontal="center" vertical="center"/>
    </xf>
    <xf numFmtId="164" fontId="22" fillId="9" borderId="51" xfId="0" applyNumberFormat="1" applyFont="1" applyFill="1" applyBorder="1" applyAlignment="1">
      <alignment horizontal="center" vertical="center" wrapText="1"/>
    </xf>
    <xf numFmtId="164" fontId="22" fillId="9" borderId="37" xfId="0" applyNumberFormat="1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165" fontId="22" fillId="15" borderId="54" xfId="0" applyNumberFormat="1" applyFont="1" applyFill="1" applyBorder="1" applyAlignment="1">
      <alignment horizontal="center" vertical="center"/>
    </xf>
    <xf numFmtId="165" fontId="25" fillId="15" borderId="54" xfId="0" applyNumberFormat="1" applyFont="1" applyFill="1" applyBorder="1" applyAlignment="1">
      <alignment horizontal="center" vertical="center"/>
    </xf>
    <xf numFmtId="165" fontId="25" fillId="15" borderId="55" xfId="0" applyNumberFormat="1" applyFont="1" applyFill="1" applyBorder="1" applyAlignment="1">
      <alignment horizontal="center" vertical="center"/>
    </xf>
    <xf numFmtId="164" fontId="17" fillId="0" borderId="46" xfId="0" applyNumberFormat="1" applyFont="1" applyBorder="1" applyAlignment="1">
      <alignment horizontal="center" vertical="center"/>
    </xf>
    <xf numFmtId="164" fontId="17" fillId="0" borderId="47" xfId="0" applyNumberFormat="1" applyFont="1" applyBorder="1" applyAlignment="1">
      <alignment horizontal="center" vertical="center"/>
    </xf>
    <xf numFmtId="164" fontId="17" fillId="0" borderId="54" xfId="0" applyNumberFormat="1" applyFont="1" applyBorder="1" applyAlignment="1">
      <alignment horizontal="center" vertical="center"/>
    </xf>
    <xf numFmtId="164" fontId="17" fillId="0" borderId="28" xfId="0" applyNumberFormat="1" applyFont="1" applyBorder="1" applyAlignment="1">
      <alignment horizontal="center" vertical="center"/>
    </xf>
    <xf numFmtId="164" fontId="17" fillId="0" borderId="56" xfId="0" applyNumberFormat="1" applyFont="1" applyBorder="1" applyAlignment="1">
      <alignment horizontal="center" vertical="center"/>
    </xf>
    <xf numFmtId="164" fontId="17" fillId="0" borderId="49" xfId="0" applyNumberFormat="1" applyFont="1" applyBorder="1" applyAlignment="1">
      <alignment horizontal="center" vertical="center"/>
    </xf>
    <xf numFmtId="164" fontId="17" fillId="0" borderId="57" xfId="0" applyNumberFormat="1" applyFont="1" applyBorder="1" applyAlignment="1">
      <alignment horizontal="center" vertical="center"/>
    </xf>
    <xf numFmtId="164" fontId="41" fillId="0" borderId="54" xfId="0" applyNumberFormat="1" applyFont="1" applyBorder="1" applyAlignment="1">
      <alignment horizontal="center" vertical="center"/>
    </xf>
    <xf numFmtId="164" fontId="41" fillId="0" borderId="28" xfId="0" applyNumberFormat="1" applyFont="1" applyBorder="1" applyAlignment="1">
      <alignment horizontal="center" vertical="center"/>
    </xf>
    <xf numFmtId="164" fontId="41" fillId="0" borderId="46" xfId="0" applyNumberFormat="1" applyFont="1" applyBorder="1" applyAlignment="1">
      <alignment horizontal="center" vertical="center"/>
    </xf>
    <xf numFmtId="164" fontId="41" fillId="0" borderId="47" xfId="0" applyNumberFormat="1" applyFont="1" applyBorder="1" applyAlignment="1">
      <alignment horizontal="center" vertical="center"/>
    </xf>
    <xf numFmtId="164" fontId="17" fillId="0" borderId="41" xfId="0" applyNumberFormat="1" applyFont="1" applyBorder="1" applyAlignment="1">
      <alignment horizontal="center" vertical="center"/>
    </xf>
    <xf numFmtId="164" fontId="17" fillId="0" borderId="21" xfId="0" applyNumberFormat="1" applyFont="1" applyBorder="1" applyAlignment="1">
      <alignment horizontal="center" vertical="center"/>
    </xf>
    <xf numFmtId="164" fontId="17" fillId="0" borderId="58" xfId="0" applyNumberFormat="1" applyFont="1" applyBorder="1" applyAlignment="1">
      <alignment horizontal="center" vertical="center"/>
    </xf>
    <xf numFmtId="164" fontId="41" fillId="0" borderId="55" xfId="0" applyNumberFormat="1" applyFont="1" applyBorder="1" applyAlignment="1">
      <alignment horizontal="center" vertical="center"/>
    </xf>
    <xf numFmtId="164" fontId="41" fillId="0" borderId="64" xfId="0" applyNumberFormat="1" applyFont="1" applyBorder="1" applyAlignment="1">
      <alignment horizontal="center" vertical="center"/>
    </xf>
    <xf numFmtId="164" fontId="41" fillId="0" borderId="27" xfId="0" applyNumberFormat="1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3" fontId="3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8" borderId="0" xfId="2" applyFont="1" applyFill="1" applyBorder="1" applyAlignment="1">
      <alignment horizontal="center" wrapText="1"/>
    </xf>
    <xf numFmtId="0" fontId="15" fillId="15" borderId="7" xfId="0" applyFont="1" applyFill="1" applyBorder="1" applyAlignment="1">
      <alignment horizontal="center" vertical="center"/>
    </xf>
    <xf numFmtId="0" fontId="15" fillId="1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20" xfId="0" applyFont="1" applyFill="1" applyBorder="1" applyAlignment="1">
      <alignment horizontal="center" vertical="center"/>
    </xf>
    <xf numFmtId="3" fontId="5" fillId="16" borderId="20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15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3" fontId="5" fillId="16" borderId="29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3" fillId="5" borderId="4" xfId="0" applyFont="1" applyFill="1" applyBorder="1" applyAlignment="1">
      <alignment horizontal="center" vertical="center"/>
    </xf>
    <xf numFmtId="0" fontId="5" fillId="0" borderId="18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3" fontId="17" fillId="9" borderId="42" xfId="0" applyNumberFormat="1" applyFont="1" applyFill="1" applyBorder="1" applyAlignment="1">
      <alignment horizontal="center" vertical="center"/>
    </xf>
    <xf numFmtId="3" fontId="17" fillId="9" borderId="50" xfId="0" applyNumberFormat="1" applyFont="1" applyFill="1" applyBorder="1" applyAlignment="1">
      <alignment horizontal="center" vertical="center"/>
    </xf>
    <xf numFmtId="3" fontId="41" fillId="9" borderId="50" xfId="0" applyNumberFormat="1" applyFont="1" applyFill="1" applyBorder="1" applyAlignment="1">
      <alignment horizontal="center" vertical="center"/>
    </xf>
    <xf numFmtId="3" fontId="41" fillId="9" borderId="42" xfId="0" applyNumberFormat="1" applyFont="1" applyFill="1" applyBorder="1" applyAlignment="1">
      <alignment horizontal="center" vertical="center"/>
    </xf>
    <xf numFmtId="3" fontId="17" fillId="9" borderId="54" xfId="0" applyNumberFormat="1" applyFont="1" applyFill="1" applyBorder="1" applyAlignment="1">
      <alignment horizontal="center" vertical="center"/>
    </xf>
    <xf numFmtId="3" fontId="17" fillId="9" borderId="22" xfId="0" applyNumberFormat="1" applyFont="1" applyFill="1" applyBorder="1" applyAlignment="1">
      <alignment horizontal="center" vertical="center"/>
    </xf>
    <xf numFmtId="3" fontId="41" fillId="9" borderId="6" xfId="0" applyNumberFormat="1" applyFont="1" applyFill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3" fontId="30" fillId="0" borderId="0" xfId="0" applyNumberFormat="1" applyFont="1" applyFill="1" applyAlignment="1">
      <alignment vertical="center"/>
    </xf>
    <xf numFmtId="3" fontId="44" fillId="11" borderId="0" xfId="0" applyNumberFormat="1" applyFont="1" applyFill="1" applyAlignment="1">
      <alignment horizontal="center" vertical="center"/>
    </xf>
    <xf numFmtId="3" fontId="37" fillId="11" borderId="0" xfId="0" applyNumberFormat="1" applyFont="1" applyFill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49" fontId="46" fillId="7" borderId="67" xfId="0" applyNumberFormat="1" applyFont="1" applyFill="1" applyBorder="1" applyAlignment="1">
      <alignment horizontal="center" vertical="center" wrapText="1"/>
    </xf>
    <xf numFmtId="49" fontId="46" fillId="7" borderId="68" xfId="0" applyNumberFormat="1" applyFont="1" applyFill="1" applyBorder="1" applyAlignment="1">
      <alignment horizontal="center" vertical="center" wrapText="1"/>
    </xf>
    <xf numFmtId="49" fontId="46" fillId="7" borderId="69" xfId="0" applyNumberFormat="1" applyFont="1" applyFill="1" applyBorder="1" applyAlignment="1">
      <alignment horizontal="center" vertical="center" wrapText="1"/>
    </xf>
    <xf numFmtId="49" fontId="46" fillId="7" borderId="4" xfId="0" applyNumberFormat="1" applyFont="1" applyFill="1" applyBorder="1" applyAlignment="1">
      <alignment horizontal="center" vertical="center"/>
    </xf>
    <xf numFmtId="165" fontId="6" fillId="6" borderId="67" xfId="0" applyNumberFormat="1" applyFont="1" applyFill="1" applyBorder="1" applyAlignment="1">
      <alignment horizontal="right" vertical="center"/>
    </xf>
    <xf numFmtId="165" fontId="32" fillId="0" borderId="0" xfId="0" applyNumberFormat="1" applyFont="1" applyAlignment="1">
      <alignment horizontal="center" vertical="center"/>
    </xf>
    <xf numFmtId="165" fontId="47" fillId="0" borderId="57" xfId="0" applyNumberFormat="1" applyFont="1" applyFill="1" applyBorder="1" applyAlignment="1">
      <alignment vertical="center"/>
    </xf>
    <xf numFmtId="165" fontId="47" fillId="0" borderId="70" xfId="0" applyNumberFormat="1" applyFont="1" applyFill="1" applyBorder="1" applyAlignment="1">
      <alignment vertical="center"/>
    </xf>
    <xf numFmtId="165" fontId="47" fillId="0" borderId="14" xfId="0" applyNumberFormat="1" applyFont="1" applyFill="1" applyBorder="1" applyAlignment="1">
      <alignment vertical="center"/>
    </xf>
    <xf numFmtId="165" fontId="47" fillId="0" borderId="11" xfId="0" applyNumberFormat="1" applyFont="1" applyFill="1" applyBorder="1" applyAlignment="1">
      <alignment vertical="center"/>
    </xf>
    <xf numFmtId="165" fontId="47" fillId="0" borderId="27" xfId="0" applyNumberFormat="1" applyFont="1" applyFill="1" applyBorder="1" applyAlignment="1">
      <alignment vertical="center"/>
    </xf>
    <xf numFmtId="165" fontId="47" fillId="0" borderId="66" xfId="0" applyNumberFormat="1" applyFont="1" applyFill="1" applyBorder="1" applyAlignment="1">
      <alignment vertical="center"/>
    </xf>
    <xf numFmtId="165" fontId="47" fillId="0" borderId="15" xfId="0" applyNumberFormat="1" applyFont="1" applyFill="1" applyBorder="1" applyAlignment="1">
      <alignment vertical="center"/>
    </xf>
    <xf numFmtId="165" fontId="47" fillId="0" borderId="49" xfId="0" applyNumberFormat="1" applyFont="1" applyFill="1" applyBorder="1" applyAlignment="1">
      <alignment vertical="center"/>
    </xf>
    <xf numFmtId="165" fontId="47" fillId="0" borderId="24" xfId="0" applyNumberFormat="1" applyFont="1" applyFill="1" applyBorder="1" applyAlignment="1">
      <alignment vertical="center"/>
    </xf>
    <xf numFmtId="165" fontId="47" fillId="0" borderId="56" xfId="0" applyNumberFormat="1" applyFont="1" applyFill="1" applyBorder="1" applyAlignment="1">
      <alignment vertical="center"/>
    </xf>
    <xf numFmtId="165" fontId="47" fillId="0" borderId="28" xfId="0" applyNumberFormat="1" applyFont="1" applyFill="1" applyBorder="1" applyAlignment="1">
      <alignment vertical="center"/>
    </xf>
    <xf numFmtId="165" fontId="47" fillId="0" borderId="0" xfId="0" applyNumberFormat="1" applyFont="1" applyFill="1" applyBorder="1" applyAlignment="1">
      <alignment vertical="center"/>
    </xf>
    <xf numFmtId="165" fontId="48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5" fontId="33" fillId="0" borderId="0" xfId="0" applyNumberFormat="1" applyFont="1" applyFill="1" applyBorder="1" applyAlignment="1">
      <alignment horizontal="right" vertical="center"/>
    </xf>
    <xf numFmtId="165" fontId="3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5" fontId="12" fillId="6" borderId="4" xfId="0" applyNumberFormat="1" applyFont="1" applyFill="1" applyBorder="1" applyAlignment="1">
      <alignment horizontal="right" vertical="center"/>
    </xf>
    <xf numFmtId="165" fontId="33" fillId="17" borderId="43" xfId="0" applyNumberFormat="1" applyFont="1" applyFill="1" applyBorder="1" applyAlignment="1">
      <alignment vertical="center"/>
    </xf>
    <xf numFmtId="165" fontId="33" fillId="17" borderId="7" xfId="0" applyNumberFormat="1" applyFont="1" applyFill="1" applyBorder="1" applyAlignment="1">
      <alignment vertical="center"/>
    </xf>
    <xf numFmtId="165" fontId="33" fillId="17" borderId="51" xfId="0" applyNumberFormat="1" applyFont="1" applyFill="1" applyBorder="1" applyAlignment="1">
      <alignment vertical="center"/>
    </xf>
    <xf numFmtId="165" fontId="33" fillId="17" borderId="20" xfId="0" applyNumberFormat="1" applyFont="1" applyFill="1" applyBorder="1" applyAlignment="1">
      <alignment vertical="center"/>
    </xf>
    <xf numFmtId="165" fontId="47" fillId="0" borderId="47" xfId="0" applyNumberFormat="1" applyFont="1" applyFill="1" applyBorder="1" applyAlignment="1">
      <alignment vertical="center"/>
    </xf>
    <xf numFmtId="165" fontId="47" fillId="0" borderId="24" xfId="0" applyNumberFormat="1" applyFont="1" applyFill="1" applyBorder="1" applyAlignment="1">
      <alignment horizontal="center" vertical="center"/>
    </xf>
    <xf numFmtId="165" fontId="47" fillId="0" borderId="6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right" vertical="center" wrapText="1"/>
    </xf>
    <xf numFmtId="165" fontId="17" fillId="10" borderId="20" xfId="0" applyNumberFormat="1" applyFont="1" applyFill="1" applyBorder="1" applyAlignment="1">
      <alignment horizontal="right" vertical="center"/>
    </xf>
    <xf numFmtId="165" fontId="17" fillId="10" borderId="51" xfId="0" applyNumberFormat="1" applyFont="1" applyFill="1" applyBorder="1" applyAlignment="1">
      <alignment horizontal="right" vertical="center"/>
    </xf>
    <xf numFmtId="165" fontId="17" fillId="10" borderId="43" xfId="0" applyNumberFormat="1" applyFont="1" applyFill="1" applyBorder="1" applyAlignment="1">
      <alignment horizontal="right" vertical="center"/>
    </xf>
    <xf numFmtId="165" fontId="17" fillId="11" borderId="4" xfId="2" applyNumberFormat="1" applyFont="1" applyFill="1" applyBorder="1" applyAlignment="1">
      <alignment horizontal="right" vertical="center" wrapText="1"/>
    </xf>
    <xf numFmtId="0" fontId="5" fillId="0" borderId="0" xfId="2" applyFont="1" applyAlignment="1">
      <alignment horizontal="right" vertical="center" wrapText="1"/>
    </xf>
    <xf numFmtId="0" fontId="31" fillId="0" borderId="0" xfId="0" applyFont="1" applyAlignment="1">
      <alignment horizontal="right" vertical="center"/>
    </xf>
    <xf numFmtId="0" fontId="34" fillId="8" borderId="0" xfId="0" applyFont="1" applyFill="1" applyAlignment="1">
      <alignment horizontal="right" vertical="center"/>
    </xf>
    <xf numFmtId="165" fontId="33" fillId="0" borderId="0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6" borderId="2" xfId="0" applyNumberFormat="1" applyFont="1" applyFill="1" applyBorder="1" applyAlignment="1">
      <alignment horizontal="center" vertical="center"/>
    </xf>
    <xf numFmtId="165" fontId="33" fillId="6" borderId="3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66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165" fontId="13" fillId="6" borderId="7" xfId="0" applyNumberFormat="1" applyFont="1" applyFill="1" applyBorder="1" applyAlignment="1">
      <alignment horizontal="center" vertical="center" wrapText="1"/>
    </xf>
    <xf numFmtId="165" fontId="13" fillId="6" borderId="51" xfId="0" applyNumberFormat="1" applyFont="1" applyFill="1" applyBorder="1" applyAlignment="1">
      <alignment horizontal="center" vertical="center" wrapText="1"/>
    </xf>
    <xf numFmtId="0" fontId="13" fillId="14" borderId="27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center"/>
    </xf>
    <xf numFmtId="0" fontId="12" fillId="5" borderId="1" xfId="2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textRotation="90"/>
    </xf>
    <xf numFmtId="3" fontId="10" fillId="0" borderId="59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0" fontId="35" fillId="14" borderId="1" xfId="0" applyFont="1" applyFill="1" applyBorder="1" applyAlignment="1">
      <alignment horizontal="center" vertical="center"/>
    </xf>
    <xf numFmtId="0" fontId="35" fillId="14" borderId="3" xfId="0" applyFont="1" applyFill="1" applyBorder="1" applyAlignment="1">
      <alignment horizontal="center" vertical="center"/>
    </xf>
    <xf numFmtId="0" fontId="13" fillId="14" borderId="49" xfId="0" applyFont="1" applyFill="1" applyBorder="1" applyAlignment="1">
      <alignment horizontal="center" vertical="center"/>
    </xf>
    <xf numFmtId="0" fontId="13" fillId="14" borderId="56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 textRotation="90"/>
    </xf>
    <xf numFmtId="0" fontId="12" fillId="11" borderId="16" xfId="0" applyFont="1" applyFill="1" applyBorder="1" applyAlignment="1">
      <alignment horizontal="center" vertical="center" textRotation="90"/>
    </xf>
    <xf numFmtId="0" fontId="12" fillId="11" borderId="37" xfId="0" applyFont="1" applyFill="1" applyBorder="1" applyAlignment="1">
      <alignment horizontal="center" vertical="center" textRotation="90"/>
    </xf>
    <xf numFmtId="0" fontId="28" fillId="5" borderId="16" xfId="2" applyFont="1" applyFill="1" applyBorder="1" applyAlignment="1">
      <alignment horizontal="center" vertical="center" wrapText="1"/>
    </xf>
    <xf numFmtId="0" fontId="28" fillId="5" borderId="37" xfId="2" applyFont="1" applyFill="1" applyBorder="1" applyAlignment="1">
      <alignment horizontal="center" vertical="center" wrapText="1"/>
    </xf>
    <xf numFmtId="0" fontId="13" fillId="8" borderId="55" xfId="2" applyFont="1" applyFill="1" applyBorder="1" applyAlignment="1">
      <alignment horizontal="center" vertical="center" wrapText="1"/>
    </xf>
    <xf numFmtId="0" fontId="13" fillId="8" borderId="65" xfId="2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3" fillId="8" borderId="3" xfId="2" applyFont="1" applyFill="1" applyBorder="1" applyAlignment="1">
      <alignment horizontal="center" vertical="center" wrapText="1"/>
    </xf>
    <xf numFmtId="0" fontId="13" fillId="8" borderId="17" xfId="2" applyFont="1" applyFill="1" applyBorder="1" applyAlignment="1">
      <alignment horizontal="center" vertical="center" wrapText="1"/>
    </xf>
    <xf numFmtId="0" fontId="13" fillId="8" borderId="19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5" fillId="14" borderId="17" xfId="0" applyFont="1" applyFill="1" applyBorder="1" applyAlignment="1">
      <alignment horizontal="center" vertical="center"/>
    </xf>
    <xf numFmtId="0" fontId="35" fillId="14" borderId="19" xfId="0" applyFont="1" applyFill="1" applyBorder="1" applyAlignment="1">
      <alignment horizontal="center" vertical="center"/>
    </xf>
    <xf numFmtId="0" fontId="35" fillId="14" borderId="55" xfId="0" applyFont="1" applyFill="1" applyBorder="1" applyAlignment="1">
      <alignment horizontal="center" vertical="center"/>
    </xf>
    <xf numFmtId="0" fontId="35" fillId="14" borderId="65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 wrapText="1"/>
    </xf>
    <xf numFmtId="0" fontId="6" fillId="14" borderId="37" xfId="0" applyFont="1" applyFill="1" applyBorder="1" applyAlignment="1">
      <alignment horizontal="center" vertical="center" wrapText="1"/>
    </xf>
    <xf numFmtId="0" fontId="13" fillId="14" borderId="57" xfId="0" applyFont="1" applyFill="1" applyBorder="1" applyAlignment="1">
      <alignment horizontal="center" vertical="center"/>
    </xf>
    <xf numFmtId="0" fontId="13" fillId="14" borderId="47" xfId="0" applyFont="1" applyFill="1" applyBorder="1" applyAlignment="1">
      <alignment horizontal="center" vertical="center"/>
    </xf>
    <xf numFmtId="164" fontId="10" fillId="6" borderId="14" xfId="0" applyNumberFormat="1" applyFont="1" applyFill="1" applyBorder="1" applyAlignment="1">
      <alignment horizontal="center" vertical="center" wrapText="1"/>
    </xf>
    <xf numFmtId="164" fontId="10" fillId="6" borderId="15" xfId="0" applyNumberFormat="1" applyFont="1" applyFill="1" applyBorder="1" applyAlignment="1">
      <alignment horizontal="center" vertical="center" wrapText="1"/>
    </xf>
    <xf numFmtId="164" fontId="10" fillId="6" borderId="27" xfId="0" applyNumberFormat="1" applyFont="1" applyFill="1" applyBorder="1" applyAlignment="1">
      <alignment horizontal="center" vertical="center" wrapText="1"/>
    </xf>
    <xf numFmtId="164" fontId="10" fillId="6" borderId="28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textRotation="90" wrapText="1"/>
    </xf>
    <xf numFmtId="0" fontId="10" fillId="6" borderId="23" xfId="0" applyFont="1" applyFill="1" applyBorder="1" applyAlignment="1">
      <alignment horizontal="center" vertical="center" textRotation="90" wrapText="1"/>
    </xf>
    <xf numFmtId="0" fontId="10" fillId="6" borderId="32" xfId="0" applyFont="1" applyFill="1" applyBorder="1" applyAlignment="1">
      <alignment horizontal="center" vertical="center" textRotation="90" wrapText="1"/>
    </xf>
    <xf numFmtId="0" fontId="5" fillId="6" borderId="13" xfId="0" applyFont="1" applyFill="1" applyBorder="1" applyAlignment="1">
      <alignment horizontal="center" vertical="center" textRotation="90" wrapText="1"/>
    </xf>
    <xf numFmtId="0" fontId="5" fillId="6" borderId="26" xfId="0" applyFont="1" applyFill="1" applyBorder="1" applyAlignment="1">
      <alignment horizontal="center" vertical="center" textRotation="90" wrapText="1"/>
    </xf>
    <xf numFmtId="0" fontId="5" fillId="6" borderId="34" xfId="0" applyFont="1" applyFill="1" applyBorder="1" applyAlignment="1">
      <alignment horizontal="center" vertical="center" textRotation="90" wrapText="1"/>
    </xf>
    <xf numFmtId="0" fontId="17" fillId="6" borderId="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20" xfId="0" applyFont="1" applyFill="1" applyBorder="1" applyAlignment="1">
      <alignment horizontal="center" vertical="center" textRotation="90" wrapText="1"/>
    </xf>
    <xf numFmtId="0" fontId="5" fillId="6" borderId="29" xfId="0" applyFont="1" applyFill="1" applyBorder="1" applyAlignment="1">
      <alignment horizontal="center" vertical="center" textRotation="90" wrapText="1"/>
    </xf>
    <xf numFmtId="0" fontId="5" fillId="6" borderId="10" xfId="0" applyFont="1" applyFill="1" applyBorder="1" applyAlignment="1">
      <alignment horizontal="center" vertical="center" textRotation="90" wrapText="1"/>
    </xf>
    <xf numFmtId="0" fontId="5" fillId="6" borderId="23" xfId="0" applyFont="1" applyFill="1" applyBorder="1" applyAlignment="1">
      <alignment horizontal="center" vertical="center" textRotation="90" wrapText="1"/>
    </xf>
    <xf numFmtId="0" fontId="5" fillId="6" borderId="32" xfId="0" applyFont="1" applyFill="1" applyBorder="1" applyAlignment="1">
      <alignment horizontal="center" vertical="center" textRotation="90" wrapText="1"/>
    </xf>
    <xf numFmtId="164" fontId="12" fillId="6" borderId="9" xfId="0" applyNumberFormat="1" applyFont="1" applyFill="1" applyBorder="1" applyAlignment="1">
      <alignment horizontal="center" vertical="center" textRotation="90" wrapText="1"/>
    </xf>
    <xf numFmtId="164" fontId="12" fillId="6" borderId="22" xfId="0" applyNumberFormat="1" applyFont="1" applyFill="1" applyBorder="1" applyAlignment="1">
      <alignment horizontal="center" vertical="center" textRotation="90" wrapText="1"/>
    </xf>
    <xf numFmtId="164" fontId="12" fillId="6" borderId="31" xfId="0" applyNumberFormat="1" applyFont="1" applyFill="1" applyBorder="1" applyAlignment="1">
      <alignment horizontal="center" vertical="center" textRotation="90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/>
    </xf>
    <xf numFmtId="3" fontId="5" fillId="6" borderId="7" xfId="0" applyNumberFormat="1" applyFont="1" applyFill="1" applyBorder="1" applyAlignment="1">
      <alignment horizontal="center" vertical="center" textRotation="90"/>
    </xf>
    <xf numFmtId="3" fontId="5" fillId="6" borderId="20" xfId="0" applyNumberFormat="1" applyFont="1" applyFill="1" applyBorder="1" applyAlignment="1">
      <alignment horizontal="center" vertical="center" textRotation="90"/>
    </xf>
    <xf numFmtId="3" fontId="5" fillId="6" borderId="29" xfId="0" applyNumberFormat="1" applyFont="1" applyFill="1" applyBorder="1" applyAlignment="1">
      <alignment horizontal="center" vertical="center" textRotation="90"/>
    </xf>
    <xf numFmtId="0" fontId="5" fillId="6" borderId="8" xfId="0" applyFont="1" applyFill="1" applyBorder="1" applyAlignment="1">
      <alignment horizontal="center" vertical="center" textRotation="90" wrapText="1"/>
    </xf>
    <xf numFmtId="0" fontId="5" fillId="6" borderId="21" xfId="0" applyFont="1" applyFill="1" applyBorder="1" applyAlignment="1">
      <alignment horizontal="center" vertical="center" textRotation="90" wrapText="1"/>
    </xf>
    <xf numFmtId="0" fontId="5" fillId="6" borderId="30" xfId="0" applyFont="1" applyFill="1" applyBorder="1" applyAlignment="1">
      <alignment horizontal="center" vertical="center" textRotation="90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textRotation="90" wrapText="1"/>
    </xf>
    <xf numFmtId="0" fontId="8" fillId="6" borderId="20" xfId="0" applyFont="1" applyFill="1" applyBorder="1" applyAlignment="1">
      <alignment horizontal="center" vertical="center" textRotation="90" wrapText="1"/>
    </xf>
    <xf numFmtId="0" fontId="8" fillId="6" borderId="29" xfId="0" applyFont="1" applyFill="1" applyBorder="1" applyAlignment="1">
      <alignment horizontal="center" vertical="center" textRotation="90" wrapText="1"/>
    </xf>
    <xf numFmtId="164" fontId="5" fillId="6" borderId="7" xfId="0" applyNumberFormat="1" applyFont="1" applyFill="1" applyBorder="1" applyAlignment="1">
      <alignment horizontal="center" vertical="center" textRotation="90" wrapText="1"/>
    </xf>
    <xf numFmtId="164" fontId="5" fillId="6" borderId="20" xfId="0" applyNumberFormat="1" applyFont="1" applyFill="1" applyBorder="1" applyAlignment="1">
      <alignment horizontal="center" vertical="center" textRotation="90" wrapText="1"/>
    </xf>
    <xf numFmtId="164" fontId="5" fillId="6" borderId="29" xfId="0" applyNumberFormat="1" applyFont="1" applyFill="1" applyBorder="1" applyAlignment="1">
      <alignment horizontal="center" vertical="center" textRotation="90" wrapText="1"/>
    </xf>
    <xf numFmtId="0" fontId="5" fillId="6" borderId="11" xfId="0" applyFont="1" applyFill="1" applyBorder="1" applyAlignment="1">
      <alignment horizontal="center" vertical="center" textRotation="90" wrapText="1"/>
    </xf>
    <xf numFmtId="0" fontId="5" fillId="6" borderId="24" xfId="0" applyFont="1" applyFill="1" applyBorder="1" applyAlignment="1">
      <alignment horizontal="center" vertical="center" textRotation="90" wrapText="1"/>
    </xf>
    <xf numFmtId="0" fontId="5" fillId="6" borderId="33" xfId="0" applyFont="1" applyFill="1" applyBorder="1" applyAlignment="1">
      <alignment horizontal="center" vertical="center" textRotation="90" wrapText="1"/>
    </xf>
    <xf numFmtId="0" fontId="5" fillId="6" borderId="12" xfId="0" applyFont="1" applyFill="1" applyBorder="1" applyAlignment="1">
      <alignment horizontal="center" vertical="center" textRotation="90" wrapText="1"/>
    </xf>
    <xf numFmtId="0" fontId="5" fillId="6" borderId="25" xfId="0" applyFont="1" applyFill="1" applyBorder="1" applyAlignment="1">
      <alignment horizontal="center" vertical="center" textRotation="90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165" fontId="47" fillId="0" borderId="26" xfId="0" applyNumberFormat="1" applyFont="1" applyFill="1" applyBorder="1" applyAlignment="1">
      <alignment vertical="center"/>
    </xf>
    <xf numFmtId="165" fontId="47" fillId="0" borderId="21" xfId="0" applyNumberFormat="1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</cellXfs>
  <cellStyles count="3">
    <cellStyle name="Normalny" xfId="0" builtinId="0"/>
    <cellStyle name="Normalny_Arkusz1" xfId="2" xr:uid="{50478736-C627-4AA7-985E-EA6282777BBD}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515128</xdr:colOff>
      <xdr:row>688</xdr:row>
      <xdr:rowOff>192055</xdr:rowOff>
    </xdr:from>
    <xdr:to>
      <xdr:col>10</xdr:col>
      <xdr:colOff>524847</xdr:colOff>
      <xdr:row>689</xdr:row>
      <xdr:rowOff>213827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717BFBF3-3D07-4328-B44B-7E4FB85B18C0}"/>
            </a:ext>
          </a:extLst>
        </xdr:cNvPr>
        <xdr:cNvCxnSpPr/>
      </xdr:nvCxnSpPr>
      <xdr:spPr>
        <a:xfrm>
          <a:off x="15078853" y="218314555"/>
          <a:ext cx="9719" cy="459922"/>
        </a:xfrm>
        <a:prstGeom prst="straightConnector1">
          <a:avLst/>
        </a:prstGeom>
        <a:ln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419100</xdr:colOff>
      <xdr:row>688</xdr:row>
      <xdr:rowOff>190500</xdr:rowOff>
    </xdr:from>
    <xdr:to>
      <xdr:col>11</xdr:col>
      <xdr:colOff>438150</xdr:colOff>
      <xdr:row>694</xdr:row>
      <xdr:rowOff>266700</xdr:rowOff>
    </xdr:to>
    <xdr:cxnSp macro="">
      <xdr:nvCxnSpPr>
        <xdr:cNvPr id="3" name="Łącznik: łamany 8">
          <a:extLst>
            <a:ext uri="{FF2B5EF4-FFF2-40B4-BE49-F238E27FC236}">
              <a16:creationId xmlns:a16="http://schemas.microsoft.com/office/drawing/2014/main" id="{57B28AAC-318D-480E-B840-36041A4655D3}"/>
            </a:ext>
          </a:extLst>
        </xdr:cNvPr>
        <xdr:cNvCxnSpPr/>
      </xdr:nvCxnSpPr>
      <xdr:spPr>
        <a:xfrm flipH="1">
          <a:off x="16611600" y="218313000"/>
          <a:ext cx="19050" cy="270510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18"/>
  <sheetViews>
    <sheetView tabSelected="1" zoomScale="40" zoomScaleNormal="40" workbookViewId="0">
      <pane ySplit="5" topLeftCell="A82" activePane="bottomLeft" state="frozen"/>
      <selection pane="bottomLeft" activeCell="A125" sqref="A125"/>
    </sheetView>
  </sheetViews>
  <sheetFormatPr defaultRowHeight="26.25" x14ac:dyDescent="0.25"/>
  <cols>
    <col min="1" max="1" width="10" style="91" bestFit="1" customWidth="1"/>
    <col min="2" max="2" width="9.7109375" style="101" bestFit="1" customWidth="1"/>
    <col min="3" max="3" width="27.85546875" style="92" bestFit="1" customWidth="1"/>
    <col min="4" max="4" width="29.7109375" style="103" customWidth="1"/>
    <col min="5" max="5" width="20.140625" style="92" customWidth="1"/>
    <col min="6" max="6" width="30.5703125" style="92" bestFit="1" customWidth="1"/>
    <col min="7" max="7" width="18.7109375" style="92" customWidth="1"/>
    <col min="8" max="8" width="17.28515625" style="3" bestFit="1" customWidth="1"/>
    <col min="9" max="9" width="41" style="92" customWidth="1"/>
    <col min="10" max="10" width="30.7109375" style="92" customWidth="1"/>
    <col min="11" max="11" width="26.28515625" style="92" customWidth="1"/>
    <col min="12" max="12" width="28.7109375" style="93" customWidth="1"/>
    <col min="13" max="13" width="12.7109375" style="114" customWidth="1"/>
    <col min="14" max="14" width="21.5703125" style="97" customWidth="1"/>
    <col min="15" max="15" width="19" style="97" customWidth="1"/>
    <col min="16" max="16" width="10.5703125" style="97" customWidth="1"/>
    <col min="17" max="17" width="27" style="115" customWidth="1"/>
    <col min="18" max="18" width="26.85546875" style="115" customWidth="1"/>
    <col min="19" max="19" width="25.140625" style="116" customWidth="1"/>
    <col min="20" max="20" width="25.5703125" style="116" bestFit="1" customWidth="1"/>
    <col min="21" max="21" width="16.85546875" style="97" customWidth="1"/>
    <col min="22" max="22" width="24.85546875" style="97" customWidth="1"/>
    <col min="23" max="23" width="36.85546875" style="100" customWidth="1"/>
    <col min="24" max="24" width="37.85546875" style="287" customWidth="1"/>
    <col min="25" max="25" width="9.140625" style="4"/>
    <col min="26" max="26" width="18.28515625" style="4" customWidth="1"/>
    <col min="27" max="27" width="18.85546875" style="4" customWidth="1"/>
    <col min="28" max="28" width="16.85546875" style="4" customWidth="1"/>
    <col min="29" max="29" width="17.28515625" style="4" customWidth="1"/>
    <col min="30" max="30" width="29.5703125" style="4" customWidth="1"/>
    <col min="31" max="233" width="9.140625" style="4"/>
    <col min="234" max="234" width="10" style="4" bestFit="1" customWidth="1"/>
    <col min="235" max="235" width="9.7109375" style="4" bestFit="1" customWidth="1"/>
    <col min="236" max="236" width="27.85546875" style="4" bestFit="1" customWidth="1"/>
    <col min="237" max="237" width="16.5703125" style="4" customWidth="1"/>
    <col min="238" max="238" width="12.140625" style="4" customWidth="1"/>
    <col min="239" max="239" width="14.85546875" style="4" customWidth="1"/>
    <col min="240" max="240" width="10.7109375" style="4" customWidth="1"/>
    <col min="241" max="241" width="29" style="4" bestFit="1" customWidth="1"/>
    <col min="242" max="242" width="18.28515625" style="4" customWidth="1"/>
    <col min="243" max="243" width="11.140625" style="4" customWidth="1"/>
    <col min="244" max="244" width="9.5703125" style="4" customWidth="1"/>
    <col min="245" max="245" width="8.28515625" style="4" customWidth="1"/>
    <col min="246" max="246" width="15.85546875" style="4" bestFit="1" customWidth="1"/>
    <col min="247" max="247" width="24.42578125" style="4" customWidth="1"/>
    <col min="248" max="249" width="19.140625" style="4" bestFit="1" customWidth="1"/>
    <col min="250" max="250" width="18.28515625" style="4" customWidth="1"/>
    <col min="251" max="251" width="25.85546875" style="4" bestFit="1" customWidth="1"/>
    <col min="252" max="252" width="25.5703125" style="4" bestFit="1" customWidth="1"/>
    <col min="253" max="253" width="2.28515625" style="4" customWidth="1"/>
    <col min="254" max="254" width="16.42578125" style="4" customWidth="1"/>
    <col min="255" max="255" width="18.28515625" style="4" customWidth="1"/>
    <col min="256" max="256" width="14.28515625" style="4" customWidth="1"/>
    <col min="257" max="257" width="12.7109375" style="4" customWidth="1"/>
    <col min="258" max="258" width="23.42578125" style="4" customWidth="1"/>
    <col min="259" max="489" width="9.140625" style="4"/>
    <col min="490" max="490" width="10" style="4" bestFit="1" customWidth="1"/>
    <col min="491" max="491" width="9.7109375" style="4" bestFit="1" customWidth="1"/>
    <col min="492" max="492" width="27.85546875" style="4" bestFit="1" customWidth="1"/>
    <col min="493" max="493" width="16.5703125" style="4" customWidth="1"/>
    <col min="494" max="494" width="12.140625" style="4" customWidth="1"/>
    <col min="495" max="495" width="14.85546875" style="4" customWidth="1"/>
    <col min="496" max="496" width="10.7109375" style="4" customWidth="1"/>
    <col min="497" max="497" width="29" style="4" bestFit="1" customWidth="1"/>
    <col min="498" max="498" width="18.28515625" style="4" customWidth="1"/>
    <col min="499" max="499" width="11.140625" style="4" customWidth="1"/>
    <col min="500" max="500" width="9.5703125" style="4" customWidth="1"/>
    <col min="501" max="501" width="8.28515625" style="4" customWidth="1"/>
    <col min="502" max="502" width="15.85546875" style="4" bestFit="1" customWidth="1"/>
    <col min="503" max="503" width="24.42578125" style="4" customWidth="1"/>
    <col min="504" max="505" width="19.140625" style="4" bestFit="1" customWidth="1"/>
    <col min="506" max="506" width="18.28515625" style="4" customWidth="1"/>
    <col min="507" max="507" width="25.85546875" style="4" bestFit="1" customWidth="1"/>
    <col min="508" max="508" width="25.5703125" style="4" bestFit="1" customWidth="1"/>
    <col min="509" max="509" width="2.28515625" style="4" customWidth="1"/>
    <col min="510" max="510" width="16.42578125" style="4" customWidth="1"/>
    <col min="511" max="511" width="18.28515625" style="4" customWidth="1"/>
    <col min="512" max="512" width="14.28515625" style="4" customWidth="1"/>
    <col min="513" max="513" width="12.7109375" style="4" customWidth="1"/>
    <col min="514" max="514" width="23.42578125" style="4" customWidth="1"/>
    <col min="515" max="745" width="9.140625" style="4"/>
    <col min="746" max="746" width="10" style="4" bestFit="1" customWidth="1"/>
    <col min="747" max="747" width="9.7109375" style="4" bestFit="1" customWidth="1"/>
    <col min="748" max="748" width="27.85546875" style="4" bestFit="1" customWidth="1"/>
    <col min="749" max="749" width="16.5703125" style="4" customWidth="1"/>
    <col min="750" max="750" width="12.140625" style="4" customWidth="1"/>
    <col min="751" max="751" width="14.85546875" style="4" customWidth="1"/>
    <col min="752" max="752" width="10.7109375" style="4" customWidth="1"/>
    <col min="753" max="753" width="29" style="4" bestFit="1" customWidth="1"/>
    <col min="754" max="754" width="18.28515625" style="4" customWidth="1"/>
    <col min="755" max="755" width="11.140625" style="4" customWidth="1"/>
    <col min="756" max="756" width="9.5703125" style="4" customWidth="1"/>
    <col min="757" max="757" width="8.28515625" style="4" customWidth="1"/>
    <col min="758" max="758" width="15.85546875" style="4" bestFit="1" customWidth="1"/>
    <col min="759" max="759" width="24.42578125" style="4" customWidth="1"/>
    <col min="760" max="761" width="19.140625" style="4" bestFit="1" customWidth="1"/>
    <col min="762" max="762" width="18.28515625" style="4" customWidth="1"/>
    <col min="763" max="763" width="25.85546875" style="4" bestFit="1" customWidth="1"/>
    <col min="764" max="764" width="25.5703125" style="4" bestFit="1" customWidth="1"/>
    <col min="765" max="765" width="2.28515625" style="4" customWidth="1"/>
    <col min="766" max="766" width="16.42578125" style="4" customWidth="1"/>
    <col min="767" max="767" width="18.28515625" style="4" customWidth="1"/>
    <col min="768" max="768" width="14.28515625" style="4" customWidth="1"/>
    <col min="769" max="769" width="12.7109375" style="4" customWidth="1"/>
    <col min="770" max="770" width="23.42578125" style="4" customWidth="1"/>
    <col min="771" max="1001" width="9.140625" style="4"/>
    <col min="1002" max="1002" width="10" style="4" bestFit="1" customWidth="1"/>
    <col min="1003" max="1003" width="9.7109375" style="4" bestFit="1" customWidth="1"/>
    <col min="1004" max="1004" width="27.85546875" style="4" bestFit="1" customWidth="1"/>
    <col min="1005" max="1005" width="16.5703125" style="4" customWidth="1"/>
    <col min="1006" max="1006" width="12.140625" style="4" customWidth="1"/>
    <col min="1007" max="1007" width="14.85546875" style="4" customWidth="1"/>
    <col min="1008" max="1008" width="10.7109375" style="4" customWidth="1"/>
    <col min="1009" max="1009" width="29" style="4" bestFit="1" customWidth="1"/>
    <col min="1010" max="1010" width="18.28515625" style="4" customWidth="1"/>
    <col min="1011" max="1011" width="11.140625" style="4" customWidth="1"/>
    <col min="1012" max="1012" width="9.5703125" style="4" customWidth="1"/>
    <col min="1013" max="1013" width="8.28515625" style="4" customWidth="1"/>
    <col min="1014" max="1014" width="15.85546875" style="4" bestFit="1" customWidth="1"/>
    <col min="1015" max="1015" width="24.42578125" style="4" customWidth="1"/>
    <col min="1016" max="1017" width="19.140625" style="4" bestFit="1" customWidth="1"/>
    <col min="1018" max="1018" width="18.28515625" style="4" customWidth="1"/>
    <col min="1019" max="1019" width="25.85546875" style="4" bestFit="1" customWidth="1"/>
    <col min="1020" max="1020" width="25.5703125" style="4" bestFit="1" customWidth="1"/>
    <col min="1021" max="1021" width="2.28515625" style="4" customWidth="1"/>
    <col min="1022" max="1022" width="16.42578125" style="4" customWidth="1"/>
    <col min="1023" max="1023" width="18.28515625" style="4" customWidth="1"/>
    <col min="1024" max="1024" width="14.28515625" style="4" customWidth="1"/>
    <col min="1025" max="1025" width="12.7109375" style="4" customWidth="1"/>
    <col min="1026" max="1026" width="23.42578125" style="4" customWidth="1"/>
    <col min="1027" max="1257" width="9.140625" style="4"/>
    <col min="1258" max="1258" width="10" style="4" bestFit="1" customWidth="1"/>
    <col min="1259" max="1259" width="9.7109375" style="4" bestFit="1" customWidth="1"/>
    <col min="1260" max="1260" width="27.85546875" style="4" bestFit="1" customWidth="1"/>
    <col min="1261" max="1261" width="16.5703125" style="4" customWidth="1"/>
    <col min="1262" max="1262" width="12.140625" style="4" customWidth="1"/>
    <col min="1263" max="1263" width="14.85546875" style="4" customWidth="1"/>
    <col min="1264" max="1264" width="10.7109375" style="4" customWidth="1"/>
    <col min="1265" max="1265" width="29" style="4" bestFit="1" customWidth="1"/>
    <col min="1266" max="1266" width="18.28515625" style="4" customWidth="1"/>
    <col min="1267" max="1267" width="11.140625" style="4" customWidth="1"/>
    <col min="1268" max="1268" width="9.5703125" style="4" customWidth="1"/>
    <col min="1269" max="1269" width="8.28515625" style="4" customWidth="1"/>
    <col min="1270" max="1270" width="15.85546875" style="4" bestFit="1" customWidth="1"/>
    <col min="1271" max="1271" width="24.42578125" style="4" customWidth="1"/>
    <col min="1272" max="1273" width="19.140625" style="4" bestFit="1" customWidth="1"/>
    <col min="1274" max="1274" width="18.28515625" style="4" customWidth="1"/>
    <col min="1275" max="1275" width="25.85546875" style="4" bestFit="1" customWidth="1"/>
    <col min="1276" max="1276" width="25.5703125" style="4" bestFit="1" customWidth="1"/>
    <col min="1277" max="1277" width="2.28515625" style="4" customWidth="1"/>
    <col min="1278" max="1278" width="16.42578125" style="4" customWidth="1"/>
    <col min="1279" max="1279" width="18.28515625" style="4" customWidth="1"/>
    <col min="1280" max="1280" width="14.28515625" style="4" customWidth="1"/>
    <col min="1281" max="1281" width="12.7109375" style="4" customWidth="1"/>
    <col min="1282" max="1282" width="23.42578125" style="4" customWidth="1"/>
    <col min="1283" max="1513" width="9.140625" style="4"/>
    <col min="1514" max="1514" width="10" style="4" bestFit="1" customWidth="1"/>
    <col min="1515" max="1515" width="9.7109375" style="4" bestFit="1" customWidth="1"/>
    <col min="1516" max="1516" width="27.85546875" style="4" bestFit="1" customWidth="1"/>
    <col min="1517" max="1517" width="16.5703125" style="4" customWidth="1"/>
    <col min="1518" max="1518" width="12.140625" style="4" customWidth="1"/>
    <col min="1519" max="1519" width="14.85546875" style="4" customWidth="1"/>
    <col min="1520" max="1520" width="10.7109375" style="4" customWidth="1"/>
    <col min="1521" max="1521" width="29" style="4" bestFit="1" customWidth="1"/>
    <col min="1522" max="1522" width="18.28515625" style="4" customWidth="1"/>
    <col min="1523" max="1523" width="11.140625" style="4" customWidth="1"/>
    <col min="1524" max="1524" width="9.5703125" style="4" customWidth="1"/>
    <col min="1525" max="1525" width="8.28515625" style="4" customWidth="1"/>
    <col min="1526" max="1526" width="15.85546875" style="4" bestFit="1" customWidth="1"/>
    <col min="1527" max="1527" width="24.42578125" style="4" customWidth="1"/>
    <col min="1528" max="1529" width="19.140625" style="4" bestFit="1" customWidth="1"/>
    <col min="1530" max="1530" width="18.28515625" style="4" customWidth="1"/>
    <col min="1531" max="1531" width="25.85546875" style="4" bestFit="1" customWidth="1"/>
    <col min="1532" max="1532" width="25.5703125" style="4" bestFit="1" customWidth="1"/>
    <col min="1533" max="1533" width="2.28515625" style="4" customWidth="1"/>
    <col min="1534" max="1534" width="16.42578125" style="4" customWidth="1"/>
    <col min="1535" max="1535" width="18.28515625" style="4" customWidth="1"/>
    <col min="1536" max="1536" width="14.28515625" style="4" customWidth="1"/>
    <col min="1537" max="1537" width="12.7109375" style="4" customWidth="1"/>
    <col min="1538" max="1538" width="23.42578125" style="4" customWidth="1"/>
    <col min="1539" max="1769" width="9.140625" style="4"/>
    <col min="1770" max="1770" width="10" style="4" bestFit="1" customWidth="1"/>
    <col min="1771" max="1771" width="9.7109375" style="4" bestFit="1" customWidth="1"/>
    <col min="1772" max="1772" width="27.85546875" style="4" bestFit="1" customWidth="1"/>
    <col min="1773" max="1773" width="16.5703125" style="4" customWidth="1"/>
    <col min="1774" max="1774" width="12.140625" style="4" customWidth="1"/>
    <col min="1775" max="1775" width="14.85546875" style="4" customWidth="1"/>
    <col min="1776" max="1776" width="10.7109375" style="4" customWidth="1"/>
    <col min="1777" max="1777" width="29" style="4" bestFit="1" customWidth="1"/>
    <col min="1778" max="1778" width="18.28515625" style="4" customWidth="1"/>
    <col min="1779" max="1779" width="11.140625" style="4" customWidth="1"/>
    <col min="1780" max="1780" width="9.5703125" style="4" customWidth="1"/>
    <col min="1781" max="1781" width="8.28515625" style="4" customWidth="1"/>
    <col min="1782" max="1782" width="15.85546875" style="4" bestFit="1" customWidth="1"/>
    <col min="1783" max="1783" width="24.42578125" style="4" customWidth="1"/>
    <col min="1784" max="1785" width="19.140625" style="4" bestFit="1" customWidth="1"/>
    <col min="1786" max="1786" width="18.28515625" style="4" customWidth="1"/>
    <col min="1787" max="1787" width="25.85546875" style="4" bestFit="1" customWidth="1"/>
    <col min="1788" max="1788" width="25.5703125" style="4" bestFit="1" customWidth="1"/>
    <col min="1789" max="1789" width="2.28515625" style="4" customWidth="1"/>
    <col min="1790" max="1790" width="16.42578125" style="4" customWidth="1"/>
    <col min="1791" max="1791" width="18.28515625" style="4" customWidth="1"/>
    <col min="1792" max="1792" width="14.28515625" style="4" customWidth="1"/>
    <col min="1793" max="1793" width="12.7109375" style="4" customWidth="1"/>
    <col min="1794" max="1794" width="23.42578125" style="4" customWidth="1"/>
    <col min="1795" max="2025" width="9.140625" style="4"/>
    <col min="2026" max="2026" width="10" style="4" bestFit="1" customWidth="1"/>
    <col min="2027" max="2027" width="9.7109375" style="4" bestFit="1" customWidth="1"/>
    <col min="2028" max="2028" width="27.85546875" style="4" bestFit="1" customWidth="1"/>
    <col min="2029" max="2029" width="16.5703125" style="4" customWidth="1"/>
    <col min="2030" max="2030" width="12.140625" style="4" customWidth="1"/>
    <col min="2031" max="2031" width="14.85546875" style="4" customWidth="1"/>
    <col min="2032" max="2032" width="10.7109375" style="4" customWidth="1"/>
    <col min="2033" max="2033" width="29" style="4" bestFit="1" customWidth="1"/>
    <col min="2034" max="2034" width="18.28515625" style="4" customWidth="1"/>
    <col min="2035" max="2035" width="11.140625" style="4" customWidth="1"/>
    <col min="2036" max="2036" width="9.5703125" style="4" customWidth="1"/>
    <col min="2037" max="2037" width="8.28515625" style="4" customWidth="1"/>
    <col min="2038" max="2038" width="15.85546875" style="4" bestFit="1" customWidth="1"/>
    <col min="2039" max="2039" width="24.42578125" style="4" customWidth="1"/>
    <col min="2040" max="2041" width="19.140625" style="4" bestFit="1" customWidth="1"/>
    <col min="2042" max="2042" width="18.28515625" style="4" customWidth="1"/>
    <col min="2043" max="2043" width="25.85546875" style="4" bestFit="1" customWidth="1"/>
    <col min="2044" max="2044" width="25.5703125" style="4" bestFit="1" customWidth="1"/>
    <col min="2045" max="2045" width="2.28515625" style="4" customWidth="1"/>
    <col min="2046" max="2046" width="16.42578125" style="4" customWidth="1"/>
    <col min="2047" max="2047" width="18.28515625" style="4" customWidth="1"/>
    <col min="2048" max="2048" width="14.28515625" style="4" customWidth="1"/>
    <col min="2049" max="2049" width="12.7109375" style="4" customWidth="1"/>
    <col min="2050" max="2050" width="23.42578125" style="4" customWidth="1"/>
    <col min="2051" max="2281" width="9.140625" style="4"/>
    <col min="2282" max="2282" width="10" style="4" bestFit="1" customWidth="1"/>
    <col min="2283" max="2283" width="9.7109375" style="4" bestFit="1" customWidth="1"/>
    <col min="2284" max="2284" width="27.85546875" style="4" bestFit="1" customWidth="1"/>
    <col min="2285" max="2285" width="16.5703125" style="4" customWidth="1"/>
    <col min="2286" max="2286" width="12.140625" style="4" customWidth="1"/>
    <col min="2287" max="2287" width="14.85546875" style="4" customWidth="1"/>
    <col min="2288" max="2288" width="10.7109375" style="4" customWidth="1"/>
    <col min="2289" max="2289" width="29" style="4" bestFit="1" customWidth="1"/>
    <col min="2290" max="2290" width="18.28515625" style="4" customWidth="1"/>
    <col min="2291" max="2291" width="11.140625" style="4" customWidth="1"/>
    <col min="2292" max="2292" width="9.5703125" style="4" customWidth="1"/>
    <col min="2293" max="2293" width="8.28515625" style="4" customWidth="1"/>
    <col min="2294" max="2294" width="15.85546875" style="4" bestFit="1" customWidth="1"/>
    <col min="2295" max="2295" width="24.42578125" style="4" customWidth="1"/>
    <col min="2296" max="2297" width="19.140625" style="4" bestFit="1" customWidth="1"/>
    <col min="2298" max="2298" width="18.28515625" style="4" customWidth="1"/>
    <col min="2299" max="2299" width="25.85546875" style="4" bestFit="1" customWidth="1"/>
    <col min="2300" max="2300" width="25.5703125" style="4" bestFit="1" customWidth="1"/>
    <col min="2301" max="2301" width="2.28515625" style="4" customWidth="1"/>
    <col min="2302" max="2302" width="16.42578125" style="4" customWidth="1"/>
    <col min="2303" max="2303" width="18.28515625" style="4" customWidth="1"/>
    <col min="2304" max="2304" width="14.28515625" style="4" customWidth="1"/>
    <col min="2305" max="2305" width="12.7109375" style="4" customWidth="1"/>
    <col min="2306" max="2306" width="23.42578125" style="4" customWidth="1"/>
    <col min="2307" max="2537" width="9.140625" style="4"/>
    <col min="2538" max="2538" width="10" style="4" bestFit="1" customWidth="1"/>
    <col min="2539" max="2539" width="9.7109375" style="4" bestFit="1" customWidth="1"/>
    <col min="2540" max="2540" width="27.85546875" style="4" bestFit="1" customWidth="1"/>
    <col min="2541" max="2541" width="16.5703125" style="4" customWidth="1"/>
    <col min="2542" max="2542" width="12.140625" style="4" customWidth="1"/>
    <col min="2543" max="2543" width="14.85546875" style="4" customWidth="1"/>
    <col min="2544" max="2544" width="10.7109375" style="4" customWidth="1"/>
    <col min="2545" max="2545" width="29" style="4" bestFit="1" customWidth="1"/>
    <col min="2546" max="2546" width="18.28515625" style="4" customWidth="1"/>
    <col min="2547" max="2547" width="11.140625" style="4" customWidth="1"/>
    <col min="2548" max="2548" width="9.5703125" style="4" customWidth="1"/>
    <col min="2549" max="2549" width="8.28515625" style="4" customWidth="1"/>
    <col min="2550" max="2550" width="15.85546875" style="4" bestFit="1" customWidth="1"/>
    <col min="2551" max="2551" width="24.42578125" style="4" customWidth="1"/>
    <col min="2552" max="2553" width="19.140625" style="4" bestFit="1" customWidth="1"/>
    <col min="2554" max="2554" width="18.28515625" style="4" customWidth="1"/>
    <col min="2555" max="2555" width="25.85546875" style="4" bestFit="1" customWidth="1"/>
    <col min="2556" max="2556" width="25.5703125" style="4" bestFit="1" customWidth="1"/>
    <col min="2557" max="2557" width="2.28515625" style="4" customWidth="1"/>
    <col min="2558" max="2558" width="16.42578125" style="4" customWidth="1"/>
    <col min="2559" max="2559" width="18.28515625" style="4" customWidth="1"/>
    <col min="2560" max="2560" width="14.28515625" style="4" customWidth="1"/>
    <col min="2561" max="2561" width="12.7109375" style="4" customWidth="1"/>
    <col min="2562" max="2562" width="23.42578125" style="4" customWidth="1"/>
    <col min="2563" max="2793" width="9.140625" style="4"/>
    <col min="2794" max="2794" width="10" style="4" bestFit="1" customWidth="1"/>
    <col min="2795" max="2795" width="9.7109375" style="4" bestFit="1" customWidth="1"/>
    <col min="2796" max="2796" width="27.85546875" style="4" bestFit="1" customWidth="1"/>
    <col min="2797" max="2797" width="16.5703125" style="4" customWidth="1"/>
    <col min="2798" max="2798" width="12.140625" style="4" customWidth="1"/>
    <col min="2799" max="2799" width="14.85546875" style="4" customWidth="1"/>
    <col min="2800" max="2800" width="10.7109375" style="4" customWidth="1"/>
    <col min="2801" max="2801" width="29" style="4" bestFit="1" customWidth="1"/>
    <col min="2802" max="2802" width="18.28515625" style="4" customWidth="1"/>
    <col min="2803" max="2803" width="11.140625" style="4" customWidth="1"/>
    <col min="2804" max="2804" width="9.5703125" style="4" customWidth="1"/>
    <col min="2805" max="2805" width="8.28515625" style="4" customWidth="1"/>
    <col min="2806" max="2806" width="15.85546875" style="4" bestFit="1" customWidth="1"/>
    <col min="2807" max="2807" width="24.42578125" style="4" customWidth="1"/>
    <col min="2808" max="2809" width="19.140625" style="4" bestFit="1" customWidth="1"/>
    <col min="2810" max="2810" width="18.28515625" style="4" customWidth="1"/>
    <col min="2811" max="2811" width="25.85546875" style="4" bestFit="1" customWidth="1"/>
    <col min="2812" max="2812" width="25.5703125" style="4" bestFit="1" customWidth="1"/>
    <col min="2813" max="2813" width="2.28515625" style="4" customWidth="1"/>
    <col min="2814" max="2814" width="16.42578125" style="4" customWidth="1"/>
    <col min="2815" max="2815" width="18.28515625" style="4" customWidth="1"/>
    <col min="2816" max="2816" width="14.28515625" style="4" customWidth="1"/>
    <col min="2817" max="2817" width="12.7109375" style="4" customWidth="1"/>
    <col min="2818" max="2818" width="23.42578125" style="4" customWidth="1"/>
    <col min="2819" max="3049" width="9.140625" style="4"/>
    <col min="3050" max="3050" width="10" style="4" bestFit="1" customWidth="1"/>
    <col min="3051" max="3051" width="9.7109375" style="4" bestFit="1" customWidth="1"/>
    <col min="3052" max="3052" width="27.85546875" style="4" bestFit="1" customWidth="1"/>
    <col min="3053" max="3053" width="16.5703125" style="4" customWidth="1"/>
    <col min="3054" max="3054" width="12.140625" style="4" customWidth="1"/>
    <col min="3055" max="3055" width="14.85546875" style="4" customWidth="1"/>
    <col min="3056" max="3056" width="10.7109375" style="4" customWidth="1"/>
    <col min="3057" max="3057" width="29" style="4" bestFit="1" customWidth="1"/>
    <col min="3058" max="3058" width="18.28515625" style="4" customWidth="1"/>
    <col min="3059" max="3059" width="11.140625" style="4" customWidth="1"/>
    <col min="3060" max="3060" width="9.5703125" style="4" customWidth="1"/>
    <col min="3061" max="3061" width="8.28515625" style="4" customWidth="1"/>
    <col min="3062" max="3062" width="15.85546875" style="4" bestFit="1" customWidth="1"/>
    <col min="3063" max="3063" width="24.42578125" style="4" customWidth="1"/>
    <col min="3064" max="3065" width="19.140625" style="4" bestFit="1" customWidth="1"/>
    <col min="3066" max="3066" width="18.28515625" style="4" customWidth="1"/>
    <col min="3067" max="3067" width="25.85546875" style="4" bestFit="1" customWidth="1"/>
    <col min="3068" max="3068" width="25.5703125" style="4" bestFit="1" customWidth="1"/>
    <col min="3069" max="3069" width="2.28515625" style="4" customWidth="1"/>
    <col min="3070" max="3070" width="16.42578125" style="4" customWidth="1"/>
    <col min="3071" max="3071" width="18.28515625" style="4" customWidth="1"/>
    <col min="3072" max="3072" width="14.28515625" style="4" customWidth="1"/>
    <col min="3073" max="3073" width="12.7109375" style="4" customWidth="1"/>
    <col min="3074" max="3074" width="23.42578125" style="4" customWidth="1"/>
    <col min="3075" max="3305" width="9.140625" style="4"/>
    <col min="3306" max="3306" width="10" style="4" bestFit="1" customWidth="1"/>
    <col min="3307" max="3307" width="9.7109375" style="4" bestFit="1" customWidth="1"/>
    <col min="3308" max="3308" width="27.85546875" style="4" bestFit="1" customWidth="1"/>
    <col min="3309" max="3309" width="16.5703125" style="4" customWidth="1"/>
    <col min="3310" max="3310" width="12.140625" style="4" customWidth="1"/>
    <col min="3311" max="3311" width="14.85546875" style="4" customWidth="1"/>
    <col min="3312" max="3312" width="10.7109375" style="4" customWidth="1"/>
    <col min="3313" max="3313" width="29" style="4" bestFit="1" customWidth="1"/>
    <col min="3314" max="3314" width="18.28515625" style="4" customWidth="1"/>
    <col min="3315" max="3315" width="11.140625" style="4" customWidth="1"/>
    <col min="3316" max="3316" width="9.5703125" style="4" customWidth="1"/>
    <col min="3317" max="3317" width="8.28515625" style="4" customWidth="1"/>
    <col min="3318" max="3318" width="15.85546875" style="4" bestFit="1" customWidth="1"/>
    <col min="3319" max="3319" width="24.42578125" style="4" customWidth="1"/>
    <col min="3320" max="3321" width="19.140625" style="4" bestFit="1" customWidth="1"/>
    <col min="3322" max="3322" width="18.28515625" style="4" customWidth="1"/>
    <col min="3323" max="3323" width="25.85546875" style="4" bestFit="1" customWidth="1"/>
    <col min="3324" max="3324" width="25.5703125" style="4" bestFit="1" customWidth="1"/>
    <col min="3325" max="3325" width="2.28515625" style="4" customWidth="1"/>
    <col min="3326" max="3326" width="16.42578125" style="4" customWidth="1"/>
    <col min="3327" max="3327" width="18.28515625" style="4" customWidth="1"/>
    <col min="3328" max="3328" width="14.28515625" style="4" customWidth="1"/>
    <col min="3329" max="3329" width="12.7109375" style="4" customWidth="1"/>
    <col min="3330" max="3330" width="23.42578125" style="4" customWidth="1"/>
    <col min="3331" max="3561" width="9.140625" style="4"/>
    <col min="3562" max="3562" width="10" style="4" bestFit="1" customWidth="1"/>
    <col min="3563" max="3563" width="9.7109375" style="4" bestFit="1" customWidth="1"/>
    <col min="3564" max="3564" width="27.85546875" style="4" bestFit="1" customWidth="1"/>
    <col min="3565" max="3565" width="16.5703125" style="4" customWidth="1"/>
    <col min="3566" max="3566" width="12.140625" style="4" customWidth="1"/>
    <col min="3567" max="3567" width="14.85546875" style="4" customWidth="1"/>
    <col min="3568" max="3568" width="10.7109375" style="4" customWidth="1"/>
    <col min="3569" max="3569" width="29" style="4" bestFit="1" customWidth="1"/>
    <col min="3570" max="3570" width="18.28515625" style="4" customWidth="1"/>
    <col min="3571" max="3571" width="11.140625" style="4" customWidth="1"/>
    <col min="3572" max="3572" width="9.5703125" style="4" customWidth="1"/>
    <col min="3573" max="3573" width="8.28515625" style="4" customWidth="1"/>
    <col min="3574" max="3574" width="15.85546875" style="4" bestFit="1" customWidth="1"/>
    <col min="3575" max="3575" width="24.42578125" style="4" customWidth="1"/>
    <col min="3576" max="3577" width="19.140625" style="4" bestFit="1" customWidth="1"/>
    <col min="3578" max="3578" width="18.28515625" style="4" customWidth="1"/>
    <col min="3579" max="3579" width="25.85546875" style="4" bestFit="1" customWidth="1"/>
    <col min="3580" max="3580" width="25.5703125" style="4" bestFit="1" customWidth="1"/>
    <col min="3581" max="3581" width="2.28515625" style="4" customWidth="1"/>
    <col min="3582" max="3582" width="16.42578125" style="4" customWidth="1"/>
    <col min="3583" max="3583" width="18.28515625" style="4" customWidth="1"/>
    <col min="3584" max="3584" width="14.28515625" style="4" customWidth="1"/>
    <col min="3585" max="3585" width="12.7109375" style="4" customWidth="1"/>
    <col min="3586" max="3586" width="23.42578125" style="4" customWidth="1"/>
    <col min="3587" max="3817" width="9.140625" style="4"/>
    <col min="3818" max="3818" width="10" style="4" bestFit="1" customWidth="1"/>
    <col min="3819" max="3819" width="9.7109375" style="4" bestFit="1" customWidth="1"/>
    <col min="3820" max="3820" width="27.85546875" style="4" bestFit="1" customWidth="1"/>
    <col min="3821" max="3821" width="16.5703125" style="4" customWidth="1"/>
    <col min="3822" max="3822" width="12.140625" style="4" customWidth="1"/>
    <col min="3823" max="3823" width="14.85546875" style="4" customWidth="1"/>
    <col min="3824" max="3824" width="10.7109375" style="4" customWidth="1"/>
    <col min="3825" max="3825" width="29" style="4" bestFit="1" customWidth="1"/>
    <col min="3826" max="3826" width="18.28515625" style="4" customWidth="1"/>
    <col min="3827" max="3827" width="11.140625" style="4" customWidth="1"/>
    <col min="3828" max="3828" width="9.5703125" style="4" customWidth="1"/>
    <col min="3829" max="3829" width="8.28515625" style="4" customWidth="1"/>
    <col min="3830" max="3830" width="15.85546875" style="4" bestFit="1" customWidth="1"/>
    <col min="3831" max="3831" width="24.42578125" style="4" customWidth="1"/>
    <col min="3832" max="3833" width="19.140625" style="4" bestFit="1" customWidth="1"/>
    <col min="3834" max="3834" width="18.28515625" style="4" customWidth="1"/>
    <col min="3835" max="3835" width="25.85546875" style="4" bestFit="1" customWidth="1"/>
    <col min="3836" max="3836" width="25.5703125" style="4" bestFit="1" customWidth="1"/>
    <col min="3837" max="3837" width="2.28515625" style="4" customWidth="1"/>
    <col min="3838" max="3838" width="16.42578125" style="4" customWidth="1"/>
    <col min="3839" max="3839" width="18.28515625" style="4" customWidth="1"/>
    <col min="3840" max="3840" width="14.28515625" style="4" customWidth="1"/>
    <col min="3841" max="3841" width="12.7109375" style="4" customWidth="1"/>
    <col min="3842" max="3842" width="23.42578125" style="4" customWidth="1"/>
    <col min="3843" max="4073" width="9.140625" style="4"/>
    <col min="4074" max="4074" width="10" style="4" bestFit="1" customWidth="1"/>
    <col min="4075" max="4075" width="9.7109375" style="4" bestFit="1" customWidth="1"/>
    <col min="4076" max="4076" width="27.85546875" style="4" bestFit="1" customWidth="1"/>
    <col min="4077" max="4077" width="16.5703125" style="4" customWidth="1"/>
    <col min="4078" max="4078" width="12.140625" style="4" customWidth="1"/>
    <col min="4079" max="4079" width="14.85546875" style="4" customWidth="1"/>
    <col min="4080" max="4080" width="10.7109375" style="4" customWidth="1"/>
    <col min="4081" max="4081" width="29" style="4" bestFit="1" customWidth="1"/>
    <col min="4082" max="4082" width="18.28515625" style="4" customWidth="1"/>
    <col min="4083" max="4083" width="11.140625" style="4" customWidth="1"/>
    <col min="4084" max="4084" width="9.5703125" style="4" customWidth="1"/>
    <col min="4085" max="4085" width="8.28515625" style="4" customWidth="1"/>
    <col min="4086" max="4086" width="15.85546875" style="4" bestFit="1" customWidth="1"/>
    <col min="4087" max="4087" width="24.42578125" style="4" customWidth="1"/>
    <col min="4088" max="4089" width="19.140625" style="4" bestFit="1" customWidth="1"/>
    <col min="4090" max="4090" width="18.28515625" style="4" customWidth="1"/>
    <col min="4091" max="4091" width="25.85546875" style="4" bestFit="1" customWidth="1"/>
    <col min="4092" max="4092" width="25.5703125" style="4" bestFit="1" customWidth="1"/>
    <col min="4093" max="4093" width="2.28515625" style="4" customWidth="1"/>
    <col min="4094" max="4094" width="16.42578125" style="4" customWidth="1"/>
    <col min="4095" max="4095" width="18.28515625" style="4" customWidth="1"/>
    <col min="4096" max="4096" width="14.28515625" style="4" customWidth="1"/>
    <col min="4097" max="4097" width="12.7109375" style="4" customWidth="1"/>
    <col min="4098" max="4098" width="23.42578125" style="4" customWidth="1"/>
    <col min="4099" max="4329" width="9.140625" style="4"/>
    <col min="4330" max="4330" width="10" style="4" bestFit="1" customWidth="1"/>
    <col min="4331" max="4331" width="9.7109375" style="4" bestFit="1" customWidth="1"/>
    <col min="4332" max="4332" width="27.85546875" style="4" bestFit="1" customWidth="1"/>
    <col min="4333" max="4333" width="16.5703125" style="4" customWidth="1"/>
    <col min="4334" max="4334" width="12.140625" style="4" customWidth="1"/>
    <col min="4335" max="4335" width="14.85546875" style="4" customWidth="1"/>
    <col min="4336" max="4336" width="10.7109375" style="4" customWidth="1"/>
    <col min="4337" max="4337" width="29" style="4" bestFit="1" customWidth="1"/>
    <col min="4338" max="4338" width="18.28515625" style="4" customWidth="1"/>
    <col min="4339" max="4339" width="11.140625" style="4" customWidth="1"/>
    <col min="4340" max="4340" width="9.5703125" style="4" customWidth="1"/>
    <col min="4341" max="4341" width="8.28515625" style="4" customWidth="1"/>
    <col min="4342" max="4342" width="15.85546875" style="4" bestFit="1" customWidth="1"/>
    <col min="4343" max="4343" width="24.42578125" style="4" customWidth="1"/>
    <col min="4344" max="4345" width="19.140625" style="4" bestFit="1" customWidth="1"/>
    <col min="4346" max="4346" width="18.28515625" style="4" customWidth="1"/>
    <col min="4347" max="4347" width="25.85546875" style="4" bestFit="1" customWidth="1"/>
    <col min="4348" max="4348" width="25.5703125" style="4" bestFit="1" customWidth="1"/>
    <col min="4349" max="4349" width="2.28515625" style="4" customWidth="1"/>
    <col min="4350" max="4350" width="16.42578125" style="4" customWidth="1"/>
    <col min="4351" max="4351" width="18.28515625" style="4" customWidth="1"/>
    <col min="4352" max="4352" width="14.28515625" style="4" customWidth="1"/>
    <col min="4353" max="4353" width="12.7109375" style="4" customWidth="1"/>
    <col min="4354" max="4354" width="23.42578125" style="4" customWidth="1"/>
    <col min="4355" max="4585" width="9.140625" style="4"/>
    <col min="4586" max="4586" width="10" style="4" bestFit="1" customWidth="1"/>
    <col min="4587" max="4587" width="9.7109375" style="4" bestFit="1" customWidth="1"/>
    <col min="4588" max="4588" width="27.85546875" style="4" bestFit="1" customWidth="1"/>
    <col min="4589" max="4589" width="16.5703125" style="4" customWidth="1"/>
    <col min="4590" max="4590" width="12.140625" style="4" customWidth="1"/>
    <col min="4591" max="4591" width="14.85546875" style="4" customWidth="1"/>
    <col min="4592" max="4592" width="10.7109375" style="4" customWidth="1"/>
    <col min="4593" max="4593" width="29" style="4" bestFit="1" customWidth="1"/>
    <col min="4594" max="4594" width="18.28515625" style="4" customWidth="1"/>
    <col min="4595" max="4595" width="11.140625" style="4" customWidth="1"/>
    <col min="4596" max="4596" width="9.5703125" style="4" customWidth="1"/>
    <col min="4597" max="4597" width="8.28515625" style="4" customWidth="1"/>
    <col min="4598" max="4598" width="15.85546875" style="4" bestFit="1" customWidth="1"/>
    <col min="4599" max="4599" width="24.42578125" style="4" customWidth="1"/>
    <col min="4600" max="4601" width="19.140625" style="4" bestFit="1" customWidth="1"/>
    <col min="4602" max="4602" width="18.28515625" style="4" customWidth="1"/>
    <col min="4603" max="4603" width="25.85546875" style="4" bestFit="1" customWidth="1"/>
    <col min="4604" max="4604" width="25.5703125" style="4" bestFit="1" customWidth="1"/>
    <col min="4605" max="4605" width="2.28515625" style="4" customWidth="1"/>
    <col min="4606" max="4606" width="16.42578125" style="4" customWidth="1"/>
    <col min="4607" max="4607" width="18.28515625" style="4" customWidth="1"/>
    <col min="4608" max="4608" width="14.28515625" style="4" customWidth="1"/>
    <col min="4609" max="4609" width="12.7109375" style="4" customWidth="1"/>
    <col min="4610" max="4610" width="23.42578125" style="4" customWidth="1"/>
    <col min="4611" max="4841" width="9.140625" style="4"/>
    <col min="4842" max="4842" width="10" style="4" bestFit="1" customWidth="1"/>
    <col min="4843" max="4843" width="9.7109375" style="4" bestFit="1" customWidth="1"/>
    <col min="4844" max="4844" width="27.85546875" style="4" bestFit="1" customWidth="1"/>
    <col min="4845" max="4845" width="16.5703125" style="4" customWidth="1"/>
    <col min="4846" max="4846" width="12.140625" style="4" customWidth="1"/>
    <col min="4847" max="4847" width="14.85546875" style="4" customWidth="1"/>
    <col min="4848" max="4848" width="10.7109375" style="4" customWidth="1"/>
    <col min="4849" max="4849" width="29" style="4" bestFit="1" customWidth="1"/>
    <col min="4850" max="4850" width="18.28515625" style="4" customWidth="1"/>
    <col min="4851" max="4851" width="11.140625" style="4" customWidth="1"/>
    <col min="4852" max="4852" width="9.5703125" style="4" customWidth="1"/>
    <col min="4853" max="4853" width="8.28515625" style="4" customWidth="1"/>
    <col min="4854" max="4854" width="15.85546875" style="4" bestFit="1" customWidth="1"/>
    <col min="4855" max="4855" width="24.42578125" style="4" customWidth="1"/>
    <col min="4856" max="4857" width="19.140625" style="4" bestFit="1" customWidth="1"/>
    <col min="4858" max="4858" width="18.28515625" style="4" customWidth="1"/>
    <col min="4859" max="4859" width="25.85546875" style="4" bestFit="1" customWidth="1"/>
    <col min="4860" max="4860" width="25.5703125" style="4" bestFit="1" customWidth="1"/>
    <col min="4861" max="4861" width="2.28515625" style="4" customWidth="1"/>
    <col min="4862" max="4862" width="16.42578125" style="4" customWidth="1"/>
    <col min="4863" max="4863" width="18.28515625" style="4" customWidth="1"/>
    <col min="4864" max="4864" width="14.28515625" style="4" customWidth="1"/>
    <col min="4865" max="4865" width="12.7109375" style="4" customWidth="1"/>
    <col min="4866" max="4866" width="23.42578125" style="4" customWidth="1"/>
    <col min="4867" max="5097" width="9.140625" style="4"/>
    <col min="5098" max="5098" width="10" style="4" bestFit="1" customWidth="1"/>
    <col min="5099" max="5099" width="9.7109375" style="4" bestFit="1" customWidth="1"/>
    <col min="5100" max="5100" width="27.85546875" style="4" bestFit="1" customWidth="1"/>
    <col min="5101" max="5101" width="16.5703125" style="4" customWidth="1"/>
    <col min="5102" max="5102" width="12.140625" style="4" customWidth="1"/>
    <col min="5103" max="5103" width="14.85546875" style="4" customWidth="1"/>
    <col min="5104" max="5104" width="10.7109375" style="4" customWidth="1"/>
    <col min="5105" max="5105" width="29" style="4" bestFit="1" customWidth="1"/>
    <col min="5106" max="5106" width="18.28515625" style="4" customWidth="1"/>
    <col min="5107" max="5107" width="11.140625" style="4" customWidth="1"/>
    <col min="5108" max="5108" width="9.5703125" style="4" customWidth="1"/>
    <col min="5109" max="5109" width="8.28515625" style="4" customWidth="1"/>
    <col min="5110" max="5110" width="15.85546875" style="4" bestFit="1" customWidth="1"/>
    <col min="5111" max="5111" width="24.42578125" style="4" customWidth="1"/>
    <col min="5112" max="5113" width="19.140625" style="4" bestFit="1" customWidth="1"/>
    <col min="5114" max="5114" width="18.28515625" style="4" customWidth="1"/>
    <col min="5115" max="5115" width="25.85546875" style="4" bestFit="1" customWidth="1"/>
    <col min="5116" max="5116" width="25.5703125" style="4" bestFit="1" customWidth="1"/>
    <col min="5117" max="5117" width="2.28515625" style="4" customWidth="1"/>
    <col min="5118" max="5118" width="16.42578125" style="4" customWidth="1"/>
    <col min="5119" max="5119" width="18.28515625" style="4" customWidth="1"/>
    <col min="5120" max="5120" width="14.28515625" style="4" customWidth="1"/>
    <col min="5121" max="5121" width="12.7109375" style="4" customWidth="1"/>
    <col min="5122" max="5122" width="23.42578125" style="4" customWidth="1"/>
    <col min="5123" max="5353" width="9.140625" style="4"/>
    <col min="5354" max="5354" width="10" style="4" bestFit="1" customWidth="1"/>
    <col min="5355" max="5355" width="9.7109375" style="4" bestFit="1" customWidth="1"/>
    <col min="5356" max="5356" width="27.85546875" style="4" bestFit="1" customWidth="1"/>
    <col min="5357" max="5357" width="16.5703125" style="4" customWidth="1"/>
    <col min="5358" max="5358" width="12.140625" style="4" customWidth="1"/>
    <col min="5359" max="5359" width="14.85546875" style="4" customWidth="1"/>
    <col min="5360" max="5360" width="10.7109375" style="4" customWidth="1"/>
    <col min="5361" max="5361" width="29" style="4" bestFit="1" customWidth="1"/>
    <col min="5362" max="5362" width="18.28515625" style="4" customWidth="1"/>
    <col min="5363" max="5363" width="11.140625" style="4" customWidth="1"/>
    <col min="5364" max="5364" width="9.5703125" style="4" customWidth="1"/>
    <col min="5365" max="5365" width="8.28515625" style="4" customWidth="1"/>
    <col min="5366" max="5366" width="15.85546875" style="4" bestFit="1" customWidth="1"/>
    <col min="5367" max="5367" width="24.42578125" style="4" customWidth="1"/>
    <col min="5368" max="5369" width="19.140625" style="4" bestFit="1" customWidth="1"/>
    <col min="5370" max="5370" width="18.28515625" style="4" customWidth="1"/>
    <col min="5371" max="5371" width="25.85546875" style="4" bestFit="1" customWidth="1"/>
    <col min="5372" max="5372" width="25.5703125" style="4" bestFit="1" customWidth="1"/>
    <col min="5373" max="5373" width="2.28515625" style="4" customWidth="1"/>
    <col min="5374" max="5374" width="16.42578125" style="4" customWidth="1"/>
    <col min="5375" max="5375" width="18.28515625" style="4" customWidth="1"/>
    <col min="5376" max="5376" width="14.28515625" style="4" customWidth="1"/>
    <col min="5377" max="5377" width="12.7109375" style="4" customWidth="1"/>
    <col min="5378" max="5378" width="23.42578125" style="4" customWidth="1"/>
    <col min="5379" max="5609" width="9.140625" style="4"/>
    <col min="5610" max="5610" width="10" style="4" bestFit="1" customWidth="1"/>
    <col min="5611" max="5611" width="9.7109375" style="4" bestFit="1" customWidth="1"/>
    <col min="5612" max="5612" width="27.85546875" style="4" bestFit="1" customWidth="1"/>
    <col min="5613" max="5613" width="16.5703125" style="4" customWidth="1"/>
    <col min="5614" max="5614" width="12.140625" style="4" customWidth="1"/>
    <col min="5615" max="5615" width="14.85546875" style="4" customWidth="1"/>
    <col min="5616" max="5616" width="10.7109375" style="4" customWidth="1"/>
    <col min="5617" max="5617" width="29" style="4" bestFit="1" customWidth="1"/>
    <col min="5618" max="5618" width="18.28515625" style="4" customWidth="1"/>
    <col min="5619" max="5619" width="11.140625" style="4" customWidth="1"/>
    <col min="5620" max="5620" width="9.5703125" style="4" customWidth="1"/>
    <col min="5621" max="5621" width="8.28515625" style="4" customWidth="1"/>
    <col min="5622" max="5622" width="15.85546875" style="4" bestFit="1" customWidth="1"/>
    <col min="5623" max="5623" width="24.42578125" style="4" customWidth="1"/>
    <col min="5624" max="5625" width="19.140625" style="4" bestFit="1" customWidth="1"/>
    <col min="5626" max="5626" width="18.28515625" style="4" customWidth="1"/>
    <col min="5627" max="5627" width="25.85546875" style="4" bestFit="1" customWidth="1"/>
    <col min="5628" max="5628" width="25.5703125" style="4" bestFit="1" customWidth="1"/>
    <col min="5629" max="5629" width="2.28515625" style="4" customWidth="1"/>
    <col min="5630" max="5630" width="16.42578125" style="4" customWidth="1"/>
    <col min="5631" max="5631" width="18.28515625" style="4" customWidth="1"/>
    <col min="5632" max="5632" width="14.28515625" style="4" customWidth="1"/>
    <col min="5633" max="5633" width="12.7109375" style="4" customWidth="1"/>
    <col min="5634" max="5634" width="23.42578125" style="4" customWidth="1"/>
    <col min="5635" max="5865" width="9.140625" style="4"/>
    <col min="5866" max="5866" width="10" style="4" bestFit="1" customWidth="1"/>
    <col min="5867" max="5867" width="9.7109375" style="4" bestFit="1" customWidth="1"/>
    <col min="5868" max="5868" width="27.85546875" style="4" bestFit="1" customWidth="1"/>
    <col min="5869" max="5869" width="16.5703125" style="4" customWidth="1"/>
    <col min="5870" max="5870" width="12.140625" style="4" customWidth="1"/>
    <col min="5871" max="5871" width="14.85546875" style="4" customWidth="1"/>
    <col min="5872" max="5872" width="10.7109375" style="4" customWidth="1"/>
    <col min="5873" max="5873" width="29" style="4" bestFit="1" customWidth="1"/>
    <col min="5874" max="5874" width="18.28515625" style="4" customWidth="1"/>
    <col min="5875" max="5875" width="11.140625" style="4" customWidth="1"/>
    <col min="5876" max="5876" width="9.5703125" style="4" customWidth="1"/>
    <col min="5877" max="5877" width="8.28515625" style="4" customWidth="1"/>
    <col min="5878" max="5878" width="15.85546875" style="4" bestFit="1" customWidth="1"/>
    <col min="5879" max="5879" width="24.42578125" style="4" customWidth="1"/>
    <col min="5880" max="5881" width="19.140625" style="4" bestFit="1" customWidth="1"/>
    <col min="5882" max="5882" width="18.28515625" style="4" customWidth="1"/>
    <col min="5883" max="5883" width="25.85546875" style="4" bestFit="1" customWidth="1"/>
    <col min="5884" max="5884" width="25.5703125" style="4" bestFit="1" customWidth="1"/>
    <col min="5885" max="5885" width="2.28515625" style="4" customWidth="1"/>
    <col min="5886" max="5886" width="16.42578125" style="4" customWidth="1"/>
    <col min="5887" max="5887" width="18.28515625" style="4" customWidth="1"/>
    <col min="5888" max="5888" width="14.28515625" style="4" customWidth="1"/>
    <col min="5889" max="5889" width="12.7109375" style="4" customWidth="1"/>
    <col min="5890" max="5890" width="23.42578125" style="4" customWidth="1"/>
    <col min="5891" max="6121" width="9.140625" style="4"/>
    <col min="6122" max="6122" width="10" style="4" bestFit="1" customWidth="1"/>
    <col min="6123" max="6123" width="9.7109375" style="4" bestFit="1" customWidth="1"/>
    <col min="6124" max="6124" width="27.85546875" style="4" bestFit="1" customWidth="1"/>
    <col min="6125" max="6125" width="16.5703125" style="4" customWidth="1"/>
    <col min="6126" max="6126" width="12.140625" style="4" customWidth="1"/>
    <col min="6127" max="6127" width="14.85546875" style="4" customWidth="1"/>
    <col min="6128" max="6128" width="10.7109375" style="4" customWidth="1"/>
    <col min="6129" max="6129" width="29" style="4" bestFit="1" customWidth="1"/>
    <col min="6130" max="6130" width="18.28515625" style="4" customWidth="1"/>
    <col min="6131" max="6131" width="11.140625" style="4" customWidth="1"/>
    <col min="6132" max="6132" width="9.5703125" style="4" customWidth="1"/>
    <col min="6133" max="6133" width="8.28515625" style="4" customWidth="1"/>
    <col min="6134" max="6134" width="15.85546875" style="4" bestFit="1" customWidth="1"/>
    <col min="6135" max="6135" width="24.42578125" style="4" customWidth="1"/>
    <col min="6136" max="6137" width="19.140625" style="4" bestFit="1" customWidth="1"/>
    <col min="6138" max="6138" width="18.28515625" style="4" customWidth="1"/>
    <col min="6139" max="6139" width="25.85546875" style="4" bestFit="1" customWidth="1"/>
    <col min="6140" max="6140" width="25.5703125" style="4" bestFit="1" customWidth="1"/>
    <col min="6141" max="6141" width="2.28515625" style="4" customWidth="1"/>
    <col min="6142" max="6142" width="16.42578125" style="4" customWidth="1"/>
    <col min="6143" max="6143" width="18.28515625" style="4" customWidth="1"/>
    <col min="6144" max="6144" width="14.28515625" style="4" customWidth="1"/>
    <col min="6145" max="6145" width="12.7109375" style="4" customWidth="1"/>
    <col min="6146" max="6146" width="23.42578125" style="4" customWidth="1"/>
    <col min="6147" max="6377" width="9.140625" style="4"/>
    <col min="6378" max="6378" width="10" style="4" bestFit="1" customWidth="1"/>
    <col min="6379" max="6379" width="9.7109375" style="4" bestFit="1" customWidth="1"/>
    <col min="6380" max="6380" width="27.85546875" style="4" bestFit="1" customWidth="1"/>
    <col min="6381" max="6381" width="16.5703125" style="4" customWidth="1"/>
    <col min="6382" max="6382" width="12.140625" style="4" customWidth="1"/>
    <col min="6383" max="6383" width="14.85546875" style="4" customWidth="1"/>
    <col min="6384" max="6384" width="10.7109375" style="4" customWidth="1"/>
    <col min="6385" max="6385" width="29" style="4" bestFit="1" customWidth="1"/>
    <col min="6386" max="6386" width="18.28515625" style="4" customWidth="1"/>
    <col min="6387" max="6387" width="11.140625" style="4" customWidth="1"/>
    <col min="6388" max="6388" width="9.5703125" style="4" customWidth="1"/>
    <col min="6389" max="6389" width="8.28515625" style="4" customWidth="1"/>
    <col min="6390" max="6390" width="15.85546875" style="4" bestFit="1" customWidth="1"/>
    <col min="6391" max="6391" width="24.42578125" style="4" customWidth="1"/>
    <col min="6392" max="6393" width="19.140625" style="4" bestFit="1" customWidth="1"/>
    <col min="6394" max="6394" width="18.28515625" style="4" customWidth="1"/>
    <col min="6395" max="6395" width="25.85546875" style="4" bestFit="1" customWidth="1"/>
    <col min="6396" max="6396" width="25.5703125" style="4" bestFit="1" customWidth="1"/>
    <col min="6397" max="6397" width="2.28515625" style="4" customWidth="1"/>
    <col min="6398" max="6398" width="16.42578125" style="4" customWidth="1"/>
    <col min="6399" max="6399" width="18.28515625" style="4" customWidth="1"/>
    <col min="6400" max="6400" width="14.28515625" style="4" customWidth="1"/>
    <col min="6401" max="6401" width="12.7109375" style="4" customWidth="1"/>
    <col min="6402" max="6402" width="23.42578125" style="4" customWidth="1"/>
    <col min="6403" max="6633" width="9.140625" style="4"/>
    <col min="6634" max="6634" width="10" style="4" bestFit="1" customWidth="1"/>
    <col min="6635" max="6635" width="9.7109375" style="4" bestFit="1" customWidth="1"/>
    <col min="6636" max="6636" width="27.85546875" style="4" bestFit="1" customWidth="1"/>
    <col min="6637" max="6637" width="16.5703125" style="4" customWidth="1"/>
    <col min="6638" max="6638" width="12.140625" style="4" customWidth="1"/>
    <col min="6639" max="6639" width="14.85546875" style="4" customWidth="1"/>
    <col min="6640" max="6640" width="10.7109375" style="4" customWidth="1"/>
    <col min="6641" max="6641" width="29" style="4" bestFit="1" customWidth="1"/>
    <col min="6642" max="6642" width="18.28515625" style="4" customWidth="1"/>
    <col min="6643" max="6643" width="11.140625" style="4" customWidth="1"/>
    <col min="6644" max="6644" width="9.5703125" style="4" customWidth="1"/>
    <col min="6645" max="6645" width="8.28515625" style="4" customWidth="1"/>
    <col min="6646" max="6646" width="15.85546875" style="4" bestFit="1" customWidth="1"/>
    <col min="6647" max="6647" width="24.42578125" style="4" customWidth="1"/>
    <col min="6648" max="6649" width="19.140625" style="4" bestFit="1" customWidth="1"/>
    <col min="6650" max="6650" width="18.28515625" style="4" customWidth="1"/>
    <col min="6651" max="6651" width="25.85546875" style="4" bestFit="1" customWidth="1"/>
    <col min="6652" max="6652" width="25.5703125" style="4" bestFit="1" customWidth="1"/>
    <col min="6653" max="6653" width="2.28515625" style="4" customWidth="1"/>
    <col min="6654" max="6654" width="16.42578125" style="4" customWidth="1"/>
    <col min="6655" max="6655" width="18.28515625" style="4" customWidth="1"/>
    <col min="6656" max="6656" width="14.28515625" style="4" customWidth="1"/>
    <col min="6657" max="6657" width="12.7109375" style="4" customWidth="1"/>
    <col min="6658" max="6658" width="23.42578125" style="4" customWidth="1"/>
    <col min="6659" max="6889" width="9.140625" style="4"/>
    <col min="6890" max="6890" width="10" style="4" bestFit="1" customWidth="1"/>
    <col min="6891" max="6891" width="9.7109375" style="4" bestFit="1" customWidth="1"/>
    <col min="6892" max="6892" width="27.85546875" style="4" bestFit="1" customWidth="1"/>
    <col min="6893" max="6893" width="16.5703125" style="4" customWidth="1"/>
    <col min="6894" max="6894" width="12.140625" style="4" customWidth="1"/>
    <col min="6895" max="6895" width="14.85546875" style="4" customWidth="1"/>
    <col min="6896" max="6896" width="10.7109375" style="4" customWidth="1"/>
    <col min="6897" max="6897" width="29" style="4" bestFit="1" customWidth="1"/>
    <col min="6898" max="6898" width="18.28515625" style="4" customWidth="1"/>
    <col min="6899" max="6899" width="11.140625" style="4" customWidth="1"/>
    <col min="6900" max="6900" width="9.5703125" style="4" customWidth="1"/>
    <col min="6901" max="6901" width="8.28515625" style="4" customWidth="1"/>
    <col min="6902" max="6902" width="15.85546875" style="4" bestFit="1" customWidth="1"/>
    <col min="6903" max="6903" width="24.42578125" style="4" customWidth="1"/>
    <col min="6904" max="6905" width="19.140625" style="4" bestFit="1" customWidth="1"/>
    <col min="6906" max="6906" width="18.28515625" style="4" customWidth="1"/>
    <col min="6907" max="6907" width="25.85546875" style="4" bestFit="1" customWidth="1"/>
    <col min="6908" max="6908" width="25.5703125" style="4" bestFit="1" customWidth="1"/>
    <col min="6909" max="6909" width="2.28515625" style="4" customWidth="1"/>
    <col min="6910" max="6910" width="16.42578125" style="4" customWidth="1"/>
    <col min="6911" max="6911" width="18.28515625" style="4" customWidth="1"/>
    <col min="6912" max="6912" width="14.28515625" style="4" customWidth="1"/>
    <col min="6913" max="6913" width="12.7109375" style="4" customWidth="1"/>
    <col min="6914" max="6914" width="23.42578125" style="4" customWidth="1"/>
    <col min="6915" max="7145" width="9.140625" style="4"/>
    <col min="7146" max="7146" width="10" style="4" bestFit="1" customWidth="1"/>
    <col min="7147" max="7147" width="9.7109375" style="4" bestFit="1" customWidth="1"/>
    <col min="7148" max="7148" width="27.85546875" style="4" bestFit="1" customWidth="1"/>
    <col min="7149" max="7149" width="16.5703125" style="4" customWidth="1"/>
    <col min="7150" max="7150" width="12.140625" style="4" customWidth="1"/>
    <col min="7151" max="7151" width="14.85546875" style="4" customWidth="1"/>
    <col min="7152" max="7152" width="10.7109375" style="4" customWidth="1"/>
    <col min="7153" max="7153" width="29" style="4" bestFit="1" customWidth="1"/>
    <col min="7154" max="7154" width="18.28515625" style="4" customWidth="1"/>
    <col min="7155" max="7155" width="11.140625" style="4" customWidth="1"/>
    <col min="7156" max="7156" width="9.5703125" style="4" customWidth="1"/>
    <col min="7157" max="7157" width="8.28515625" style="4" customWidth="1"/>
    <col min="7158" max="7158" width="15.85546875" style="4" bestFit="1" customWidth="1"/>
    <col min="7159" max="7159" width="24.42578125" style="4" customWidth="1"/>
    <col min="7160" max="7161" width="19.140625" style="4" bestFit="1" customWidth="1"/>
    <col min="7162" max="7162" width="18.28515625" style="4" customWidth="1"/>
    <col min="7163" max="7163" width="25.85546875" style="4" bestFit="1" customWidth="1"/>
    <col min="7164" max="7164" width="25.5703125" style="4" bestFit="1" customWidth="1"/>
    <col min="7165" max="7165" width="2.28515625" style="4" customWidth="1"/>
    <col min="7166" max="7166" width="16.42578125" style="4" customWidth="1"/>
    <col min="7167" max="7167" width="18.28515625" style="4" customWidth="1"/>
    <col min="7168" max="7168" width="14.28515625" style="4" customWidth="1"/>
    <col min="7169" max="7169" width="12.7109375" style="4" customWidth="1"/>
    <col min="7170" max="7170" width="23.42578125" style="4" customWidth="1"/>
    <col min="7171" max="7401" width="9.140625" style="4"/>
    <col min="7402" max="7402" width="10" style="4" bestFit="1" customWidth="1"/>
    <col min="7403" max="7403" width="9.7109375" style="4" bestFit="1" customWidth="1"/>
    <col min="7404" max="7404" width="27.85546875" style="4" bestFit="1" customWidth="1"/>
    <col min="7405" max="7405" width="16.5703125" style="4" customWidth="1"/>
    <col min="7406" max="7406" width="12.140625" style="4" customWidth="1"/>
    <col min="7407" max="7407" width="14.85546875" style="4" customWidth="1"/>
    <col min="7408" max="7408" width="10.7109375" style="4" customWidth="1"/>
    <col min="7409" max="7409" width="29" style="4" bestFit="1" customWidth="1"/>
    <col min="7410" max="7410" width="18.28515625" style="4" customWidth="1"/>
    <col min="7411" max="7411" width="11.140625" style="4" customWidth="1"/>
    <col min="7412" max="7412" width="9.5703125" style="4" customWidth="1"/>
    <col min="7413" max="7413" width="8.28515625" style="4" customWidth="1"/>
    <col min="7414" max="7414" width="15.85546875" style="4" bestFit="1" customWidth="1"/>
    <col min="7415" max="7415" width="24.42578125" style="4" customWidth="1"/>
    <col min="7416" max="7417" width="19.140625" style="4" bestFit="1" customWidth="1"/>
    <col min="7418" max="7418" width="18.28515625" style="4" customWidth="1"/>
    <col min="7419" max="7419" width="25.85546875" style="4" bestFit="1" customWidth="1"/>
    <col min="7420" max="7420" width="25.5703125" style="4" bestFit="1" customWidth="1"/>
    <col min="7421" max="7421" width="2.28515625" style="4" customWidth="1"/>
    <col min="7422" max="7422" width="16.42578125" style="4" customWidth="1"/>
    <col min="7423" max="7423" width="18.28515625" style="4" customWidth="1"/>
    <col min="7424" max="7424" width="14.28515625" style="4" customWidth="1"/>
    <col min="7425" max="7425" width="12.7109375" style="4" customWidth="1"/>
    <col min="7426" max="7426" width="23.42578125" style="4" customWidth="1"/>
    <col min="7427" max="7657" width="9.140625" style="4"/>
    <col min="7658" max="7658" width="10" style="4" bestFit="1" customWidth="1"/>
    <col min="7659" max="7659" width="9.7109375" style="4" bestFit="1" customWidth="1"/>
    <col min="7660" max="7660" width="27.85546875" style="4" bestFit="1" customWidth="1"/>
    <col min="7661" max="7661" width="16.5703125" style="4" customWidth="1"/>
    <col min="7662" max="7662" width="12.140625" style="4" customWidth="1"/>
    <col min="7663" max="7663" width="14.85546875" style="4" customWidth="1"/>
    <col min="7664" max="7664" width="10.7109375" style="4" customWidth="1"/>
    <col min="7665" max="7665" width="29" style="4" bestFit="1" customWidth="1"/>
    <col min="7666" max="7666" width="18.28515625" style="4" customWidth="1"/>
    <col min="7667" max="7667" width="11.140625" style="4" customWidth="1"/>
    <col min="7668" max="7668" width="9.5703125" style="4" customWidth="1"/>
    <col min="7669" max="7669" width="8.28515625" style="4" customWidth="1"/>
    <col min="7670" max="7670" width="15.85546875" style="4" bestFit="1" customWidth="1"/>
    <col min="7671" max="7671" width="24.42578125" style="4" customWidth="1"/>
    <col min="7672" max="7673" width="19.140625" style="4" bestFit="1" customWidth="1"/>
    <col min="7674" max="7674" width="18.28515625" style="4" customWidth="1"/>
    <col min="7675" max="7675" width="25.85546875" style="4" bestFit="1" customWidth="1"/>
    <col min="7676" max="7676" width="25.5703125" style="4" bestFit="1" customWidth="1"/>
    <col min="7677" max="7677" width="2.28515625" style="4" customWidth="1"/>
    <col min="7678" max="7678" width="16.42578125" style="4" customWidth="1"/>
    <col min="7679" max="7679" width="18.28515625" style="4" customWidth="1"/>
    <col min="7680" max="7680" width="14.28515625" style="4" customWidth="1"/>
    <col min="7681" max="7681" width="12.7109375" style="4" customWidth="1"/>
    <col min="7682" max="7682" width="23.42578125" style="4" customWidth="1"/>
    <col min="7683" max="7913" width="9.140625" style="4"/>
    <col min="7914" max="7914" width="10" style="4" bestFit="1" customWidth="1"/>
    <col min="7915" max="7915" width="9.7109375" style="4" bestFit="1" customWidth="1"/>
    <col min="7916" max="7916" width="27.85546875" style="4" bestFit="1" customWidth="1"/>
    <col min="7917" max="7917" width="16.5703125" style="4" customWidth="1"/>
    <col min="7918" max="7918" width="12.140625" style="4" customWidth="1"/>
    <col min="7919" max="7919" width="14.85546875" style="4" customWidth="1"/>
    <col min="7920" max="7920" width="10.7109375" style="4" customWidth="1"/>
    <col min="7921" max="7921" width="29" style="4" bestFit="1" customWidth="1"/>
    <col min="7922" max="7922" width="18.28515625" style="4" customWidth="1"/>
    <col min="7923" max="7923" width="11.140625" style="4" customWidth="1"/>
    <col min="7924" max="7924" width="9.5703125" style="4" customWidth="1"/>
    <col min="7925" max="7925" width="8.28515625" style="4" customWidth="1"/>
    <col min="7926" max="7926" width="15.85546875" style="4" bestFit="1" customWidth="1"/>
    <col min="7927" max="7927" width="24.42578125" style="4" customWidth="1"/>
    <col min="7928" max="7929" width="19.140625" style="4" bestFit="1" customWidth="1"/>
    <col min="7930" max="7930" width="18.28515625" style="4" customWidth="1"/>
    <col min="7931" max="7931" width="25.85546875" style="4" bestFit="1" customWidth="1"/>
    <col min="7932" max="7932" width="25.5703125" style="4" bestFit="1" customWidth="1"/>
    <col min="7933" max="7933" width="2.28515625" style="4" customWidth="1"/>
    <col min="7934" max="7934" width="16.42578125" style="4" customWidth="1"/>
    <col min="7935" max="7935" width="18.28515625" style="4" customWidth="1"/>
    <col min="7936" max="7936" width="14.28515625" style="4" customWidth="1"/>
    <col min="7937" max="7937" width="12.7109375" style="4" customWidth="1"/>
    <col min="7938" max="7938" width="23.42578125" style="4" customWidth="1"/>
    <col min="7939" max="8169" width="9.140625" style="4"/>
    <col min="8170" max="8170" width="10" style="4" bestFit="1" customWidth="1"/>
    <col min="8171" max="8171" width="9.7109375" style="4" bestFit="1" customWidth="1"/>
    <col min="8172" max="8172" width="27.85546875" style="4" bestFit="1" customWidth="1"/>
    <col min="8173" max="8173" width="16.5703125" style="4" customWidth="1"/>
    <col min="8174" max="8174" width="12.140625" style="4" customWidth="1"/>
    <col min="8175" max="8175" width="14.85546875" style="4" customWidth="1"/>
    <col min="8176" max="8176" width="10.7109375" style="4" customWidth="1"/>
    <col min="8177" max="8177" width="29" style="4" bestFit="1" customWidth="1"/>
    <col min="8178" max="8178" width="18.28515625" style="4" customWidth="1"/>
    <col min="8179" max="8179" width="11.140625" style="4" customWidth="1"/>
    <col min="8180" max="8180" width="9.5703125" style="4" customWidth="1"/>
    <col min="8181" max="8181" width="8.28515625" style="4" customWidth="1"/>
    <col min="8182" max="8182" width="15.85546875" style="4" bestFit="1" customWidth="1"/>
    <col min="8183" max="8183" width="24.42578125" style="4" customWidth="1"/>
    <col min="8184" max="8185" width="19.140625" style="4" bestFit="1" customWidth="1"/>
    <col min="8186" max="8186" width="18.28515625" style="4" customWidth="1"/>
    <col min="8187" max="8187" width="25.85546875" style="4" bestFit="1" customWidth="1"/>
    <col min="8188" max="8188" width="25.5703125" style="4" bestFit="1" customWidth="1"/>
    <col min="8189" max="8189" width="2.28515625" style="4" customWidth="1"/>
    <col min="8190" max="8190" width="16.42578125" style="4" customWidth="1"/>
    <col min="8191" max="8191" width="18.28515625" style="4" customWidth="1"/>
    <col min="8192" max="8192" width="14.28515625" style="4" customWidth="1"/>
    <col min="8193" max="8193" width="12.7109375" style="4" customWidth="1"/>
    <col min="8194" max="8194" width="23.42578125" style="4" customWidth="1"/>
    <col min="8195" max="8425" width="9.140625" style="4"/>
    <col min="8426" max="8426" width="10" style="4" bestFit="1" customWidth="1"/>
    <col min="8427" max="8427" width="9.7109375" style="4" bestFit="1" customWidth="1"/>
    <col min="8428" max="8428" width="27.85546875" style="4" bestFit="1" customWidth="1"/>
    <col min="8429" max="8429" width="16.5703125" style="4" customWidth="1"/>
    <col min="8430" max="8430" width="12.140625" style="4" customWidth="1"/>
    <col min="8431" max="8431" width="14.85546875" style="4" customWidth="1"/>
    <col min="8432" max="8432" width="10.7109375" style="4" customWidth="1"/>
    <col min="8433" max="8433" width="29" style="4" bestFit="1" customWidth="1"/>
    <col min="8434" max="8434" width="18.28515625" style="4" customWidth="1"/>
    <col min="8435" max="8435" width="11.140625" style="4" customWidth="1"/>
    <col min="8436" max="8436" width="9.5703125" style="4" customWidth="1"/>
    <col min="8437" max="8437" width="8.28515625" style="4" customWidth="1"/>
    <col min="8438" max="8438" width="15.85546875" style="4" bestFit="1" customWidth="1"/>
    <col min="8439" max="8439" width="24.42578125" style="4" customWidth="1"/>
    <col min="8440" max="8441" width="19.140625" style="4" bestFit="1" customWidth="1"/>
    <col min="8442" max="8442" width="18.28515625" style="4" customWidth="1"/>
    <col min="8443" max="8443" width="25.85546875" style="4" bestFit="1" customWidth="1"/>
    <col min="8444" max="8444" width="25.5703125" style="4" bestFit="1" customWidth="1"/>
    <col min="8445" max="8445" width="2.28515625" style="4" customWidth="1"/>
    <col min="8446" max="8446" width="16.42578125" style="4" customWidth="1"/>
    <col min="8447" max="8447" width="18.28515625" style="4" customWidth="1"/>
    <col min="8448" max="8448" width="14.28515625" style="4" customWidth="1"/>
    <col min="8449" max="8449" width="12.7109375" style="4" customWidth="1"/>
    <col min="8450" max="8450" width="23.42578125" style="4" customWidth="1"/>
    <col min="8451" max="8681" width="9.140625" style="4"/>
    <col min="8682" max="8682" width="10" style="4" bestFit="1" customWidth="1"/>
    <col min="8683" max="8683" width="9.7109375" style="4" bestFit="1" customWidth="1"/>
    <col min="8684" max="8684" width="27.85546875" style="4" bestFit="1" customWidth="1"/>
    <col min="8685" max="8685" width="16.5703125" style="4" customWidth="1"/>
    <col min="8686" max="8686" width="12.140625" style="4" customWidth="1"/>
    <col min="8687" max="8687" width="14.85546875" style="4" customWidth="1"/>
    <col min="8688" max="8688" width="10.7109375" style="4" customWidth="1"/>
    <col min="8689" max="8689" width="29" style="4" bestFit="1" customWidth="1"/>
    <col min="8690" max="8690" width="18.28515625" style="4" customWidth="1"/>
    <col min="8691" max="8691" width="11.140625" style="4" customWidth="1"/>
    <col min="8692" max="8692" width="9.5703125" style="4" customWidth="1"/>
    <col min="8693" max="8693" width="8.28515625" style="4" customWidth="1"/>
    <col min="8694" max="8694" width="15.85546875" style="4" bestFit="1" customWidth="1"/>
    <col min="8695" max="8695" width="24.42578125" style="4" customWidth="1"/>
    <col min="8696" max="8697" width="19.140625" style="4" bestFit="1" customWidth="1"/>
    <col min="8698" max="8698" width="18.28515625" style="4" customWidth="1"/>
    <col min="8699" max="8699" width="25.85546875" style="4" bestFit="1" customWidth="1"/>
    <col min="8700" max="8700" width="25.5703125" style="4" bestFit="1" customWidth="1"/>
    <col min="8701" max="8701" width="2.28515625" style="4" customWidth="1"/>
    <col min="8702" max="8702" width="16.42578125" style="4" customWidth="1"/>
    <col min="8703" max="8703" width="18.28515625" style="4" customWidth="1"/>
    <col min="8704" max="8704" width="14.28515625" style="4" customWidth="1"/>
    <col min="8705" max="8705" width="12.7109375" style="4" customWidth="1"/>
    <col min="8706" max="8706" width="23.42578125" style="4" customWidth="1"/>
    <col min="8707" max="8937" width="9.140625" style="4"/>
    <col min="8938" max="8938" width="10" style="4" bestFit="1" customWidth="1"/>
    <col min="8939" max="8939" width="9.7109375" style="4" bestFit="1" customWidth="1"/>
    <col min="8940" max="8940" width="27.85546875" style="4" bestFit="1" customWidth="1"/>
    <col min="8941" max="8941" width="16.5703125" style="4" customWidth="1"/>
    <col min="8942" max="8942" width="12.140625" style="4" customWidth="1"/>
    <col min="8943" max="8943" width="14.85546875" style="4" customWidth="1"/>
    <col min="8944" max="8944" width="10.7109375" style="4" customWidth="1"/>
    <col min="8945" max="8945" width="29" style="4" bestFit="1" customWidth="1"/>
    <col min="8946" max="8946" width="18.28515625" style="4" customWidth="1"/>
    <col min="8947" max="8947" width="11.140625" style="4" customWidth="1"/>
    <col min="8948" max="8948" width="9.5703125" style="4" customWidth="1"/>
    <col min="8949" max="8949" width="8.28515625" style="4" customWidth="1"/>
    <col min="8950" max="8950" width="15.85546875" style="4" bestFit="1" customWidth="1"/>
    <col min="8951" max="8951" width="24.42578125" style="4" customWidth="1"/>
    <col min="8952" max="8953" width="19.140625" style="4" bestFit="1" customWidth="1"/>
    <col min="8954" max="8954" width="18.28515625" style="4" customWidth="1"/>
    <col min="8955" max="8955" width="25.85546875" style="4" bestFit="1" customWidth="1"/>
    <col min="8956" max="8956" width="25.5703125" style="4" bestFit="1" customWidth="1"/>
    <col min="8957" max="8957" width="2.28515625" style="4" customWidth="1"/>
    <col min="8958" max="8958" width="16.42578125" style="4" customWidth="1"/>
    <col min="8959" max="8959" width="18.28515625" style="4" customWidth="1"/>
    <col min="8960" max="8960" width="14.28515625" style="4" customWidth="1"/>
    <col min="8961" max="8961" width="12.7109375" style="4" customWidth="1"/>
    <col min="8962" max="8962" width="23.42578125" style="4" customWidth="1"/>
    <col min="8963" max="9193" width="9.140625" style="4"/>
    <col min="9194" max="9194" width="10" style="4" bestFit="1" customWidth="1"/>
    <col min="9195" max="9195" width="9.7109375" style="4" bestFit="1" customWidth="1"/>
    <col min="9196" max="9196" width="27.85546875" style="4" bestFit="1" customWidth="1"/>
    <col min="9197" max="9197" width="16.5703125" style="4" customWidth="1"/>
    <col min="9198" max="9198" width="12.140625" style="4" customWidth="1"/>
    <col min="9199" max="9199" width="14.85546875" style="4" customWidth="1"/>
    <col min="9200" max="9200" width="10.7109375" style="4" customWidth="1"/>
    <col min="9201" max="9201" width="29" style="4" bestFit="1" customWidth="1"/>
    <col min="9202" max="9202" width="18.28515625" style="4" customWidth="1"/>
    <col min="9203" max="9203" width="11.140625" style="4" customWidth="1"/>
    <col min="9204" max="9204" width="9.5703125" style="4" customWidth="1"/>
    <col min="9205" max="9205" width="8.28515625" style="4" customWidth="1"/>
    <col min="9206" max="9206" width="15.85546875" style="4" bestFit="1" customWidth="1"/>
    <col min="9207" max="9207" width="24.42578125" style="4" customWidth="1"/>
    <col min="9208" max="9209" width="19.140625" style="4" bestFit="1" customWidth="1"/>
    <col min="9210" max="9210" width="18.28515625" style="4" customWidth="1"/>
    <col min="9211" max="9211" width="25.85546875" style="4" bestFit="1" customWidth="1"/>
    <col min="9212" max="9212" width="25.5703125" style="4" bestFit="1" customWidth="1"/>
    <col min="9213" max="9213" width="2.28515625" style="4" customWidth="1"/>
    <col min="9214" max="9214" width="16.42578125" style="4" customWidth="1"/>
    <col min="9215" max="9215" width="18.28515625" style="4" customWidth="1"/>
    <col min="9216" max="9216" width="14.28515625" style="4" customWidth="1"/>
    <col min="9217" max="9217" width="12.7109375" style="4" customWidth="1"/>
    <col min="9218" max="9218" width="23.42578125" style="4" customWidth="1"/>
    <col min="9219" max="9449" width="9.140625" style="4"/>
    <col min="9450" max="9450" width="10" style="4" bestFit="1" customWidth="1"/>
    <col min="9451" max="9451" width="9.7109375" style="4" bestFit="1" customWidth="1"/>
    <col min="9452" max="9452" width="27.85546875" style="4" bestFit="1" customWidth="1"/>
    <col min="9453" max="9453" width="16.5703125" style="4" customWidth="1"/>
    <col min="9454" max="9454" width="12.140625" style="4" customWidth="1"/>
    <col min="9455" max="9455" width="14.85546875" style="4" customWidth="1"/>
    <col min="9456" max="9456" width="10.7109375" style="4" customWidth="1"/>
    <col min="9457" max="9457" width="29" style="4" bestFit="1" customWidth="1"/>
    <col min="9458" max="9458" width="18.28515625" style="4" customWidth="1"/>
    <col min="9459" max="9459" width="11.140625" style="4" customWidth="1"/>
    <col min="9460" max="9460" width="9.5703125" style="4" customWidth="1"/>
    <col min="9461" max="9461" width="8.28515625" style="4" customWidth="1"/>
    <col min="9462" max="9462" width="15.85546875" style="4" bestFit="1" customWidth="1"/>
    <col min="9463" max="9463" width="24.42578125" style="4" customWidth="1"/>
    <col min="9464" max="9465" width="19.140625" style="4" bestFit="1" customWidth="1"/>
    <col min="9466" max="9466" width="18.28515625" style="4" customWidth="1"/>
    <col min="9467" max="9467" width="25.85546875" style="4" bestFit="1" customWidth="1"/>
    <col min="9468" max="9468" width="25.5703125" style="4" bestFit="1" customWidth="1"/>
    <col min="9469" max="9469" width="2.28515625" style="4" customWidth="1"/>
    <col min="9470" max="9470" width="16.42578125" style="4" customWidth="1"/>
    <col min="9471" max="9471" width="18.28515625" style="4" customWidth="1"/>
    <col min="9472" max="9472" width="14.28515625" style="4" customWidth="1"/>
    <col min="9473" max="9473" width="12.7109375" style="4" customWidth="1"/>
    <col min="9474" max="9474" width="23.42578125" style="4" customWidth="1"/>
    <col min="9475" max="9705" width="9.140625" style="4"/>
    <col min="9706" max="9706" width="10" style="4" bestFit="1" customWidth="1"/>
    <col min="9707" max="9707" width="9.7109375" style="4" bestFit="1" customWidth="1"/>
    <col min="9708" max="9708" width="27.85546875" style="4" bestFit="1" customWidth="1"/>
    <col min="9709" max="9709" width="16.5703125" style="4" customWidth="1"/>
    <col min="9710" max="9710" width="12.140625" style="4" customWidth="1"/>
    <col min="9711" max="9711" width="14.85546875" style="4" customWidth="1"/>
    <col min="9712" max="9712" width="10.7109375" style="4" customWidth="1"/>
    <col min="9713" max="9713" width="29" style="4" bestFit="1" customWidth="1"/>
    <col min="9714" max="9714" width="18.28515625" style="4" customWidth="1"/>
    <col min="9715" max="9715" width="11.140625" style="4" customWidth="1"/>
    <col min="9716" max="9716" width="9.5703125" style="4" customWidth="1"/>
    <col min="9717" max="9717" width="8.28515625" style="4" customWidth="1"/>
    <col min="9718" max="9718" width="15.85546875" style="4" bestFit="1" customWidth="1"/>
    <col min="9719" max="9719" width="24.42578125" style="4" customWidth="1"/>
    <col min="9720" max="9721" width="19.140625" style="4" bestFit="1" customWidth="1"/>
    <col min="9722" max="9722" width="18.28515625" style="4" customWidth="1"/>
    <col min="9723" max="9723" width="25.85546875" style="4" bestFit="1" customWidth="1"/>
    <col min="9724" max="9724" width="25.5703125" style="4" bestFit="1" customWidth="1"/>
    <col min="9725" max="9725" width="2.28515625" style="4" customWidth="1"/>
    <col min="9726" max="9726" width="16.42578125" style="4" customWidth="1"/>
    <col min="9727" max="9727" width="18.28515625" style="4" customWidth="1"/>
    <col min="9728" max="9728" width="14.28515625" style="4" customWidth="1"/>
    <col min="9729" max="9729" width="12.7109375" style="4" customWidth="1"/>
    <col min="9730" max="9730" width="23.42578125" style="4" customWidth="1"/>
    <col min="9731" max="9961" width="9.140625" style="4"/>
    <col min="9962" max="9962" width="10" style="4" bestFit="1" customWidth="1"/>
    <col min="9963" max="9963" width="9.7109375" style="4" bestFit="1" customWidth="1"/>
    <col min="9964" max="9964" width="27.85546875" style="4" bestFit="1" customWidth="1"/>
    <col min="9965" max="9965" width="16.5703125" style="4" customWidth="1"/>
    <col min="9966" max="9966" width="12.140625" style="4" customWidth="1"/>
    <col min="9967" max="9967" width="14.85546875" style="4" customWidth="1"/>
    <col min="9968" max="9968" width="10.7109375" style="4" customWidth="1"/>
    <col min="9969" max="9969" width="29" style="4" bestFit="1" customWidth="1"/>
    <col min="9970" max="9970" width="18.28515625" style="4" customWidth="1"/>
    <col min="9971" max="9971" width="11.140625" style="4" customWidth="1"/>
    <col min="9972" max="9972" width="9.5703125" style="4" customWidth="1"/>
    <col min="9973" max="9973" width="8.28515625" style="4" customWidth="1"/>
    <col min="9974" max="9974" width="15.85546875" style="4" bestFit="1" customWidth="1"/>
    <col min="9975" max="9975" width="24.42578125" style="4" customWidth="1"/>
    <col min="9976" max="9977" width="19.140625" style="4" bestFit="1" customWidth="1"/>
    <col min="9978" max="9978" width="18.28515625" style="4" customWidth="1"/>
    <col min="9979" max="9979" width="25.85546875" style="4" bestFit="1" customWidth="1"/>
    <col min="9980" max="9980" width="25.5703125" style="4" bestFit="1" customWidth="1"/>
    <col min="9981" max="9981" width="2.28515625" style="4" customWidth="1"/>
    <col min="9982" max="9982" width="16.42578125" style="4" customWidth="1"/>
    <col min="9983" max="9983" width="18.28515625" style="4" customWidth="1"/>
    <col min="9984" max="9984" width="14.28515625" style="4" customWidth="1"/>
    <col min="9985" max="9985" width="12.7109375" style="4" customWidth="1"/>
    <col min="9986" max="9986" width="23.42578125" style="4" customWidth="1"/>
    <col min="9987" max="10217" width="9.140625" style="4"/>
    <col min="10218" max="10218" width="10" style="4" bestFit="1" customWidth="1"/>
    <col min="10219" max="10219" width="9.7109375" style="4" bestFit="1" customWidth="1"/>
    <col min="10220" max="10220" width="27.85546875" style="4" bestFit="1" customWidth="1"/>
    <col min="10221" max="10221" width="16.5703125" style="4" customWidth="1"/>
    <col min="10222" max="10222" width="12.140625" style="4" customWidth="1"/>
    <col min="10223" max="10223" width="14.85546875" style="4" customWidth="1"/>
    <col min="10224" max="10224" width="10.7109375" style="4" customWidth="1"/>
    <col min="10225" max="10225" width="29" style="4" bestFit="1" customWidth="1"/>
    <col min="10226" max="10226" width="18.28515625" style="4" customWidth="1"/>
    <col min="10227" max="10227" width="11.140625" style="4" customWidth="1"/>
    <col min="10228" max="10228" width="9.5703125" style="4" customWidth="1"/>
    <col min="10229" max="10229" width="8.28515625" style="4" customWidth="1"/>
    <col min="10230" max="10230" width="15.85546875" style="4" bestFit="1" customWidth="1"/>
    <col min="10231" max="10231" width="24.42578125" style="4" customWidth="1"/>
    <col min="10232" max="10233" width="19.140625" style="4" bestFit="1" customWidth="1"/>
    <col min="10234" max="10234" width="18.28515625" style="4" customWidth="1"/>
    <col min="10235" max="10235" width="25.85546875" style="4" bestFit="1" customWidth="1"/>
    <col min="10236" max="10236" width="25.5703125" style="4" bestFit="1" customWidth="1"/>
    <col min="10237" max="10237" width="2.28515625" style="4" customWidth="1"/>
    <col min="10238" max="10238" width="16.42578125" style="4" customWidth="1"/>
    <col min="10239" max="10239" width="18.28515625" style="4" customWidth="1"/>
    <col min="10240" max="10240" width="14.28515625" style="4" customWidth="1"/>
    <col min="10241" max="10241" width="12.7109375" style="4" customWidth="1"/>
    <col min="10242" max="10242" width="23.42578125" style="4" customWidth="1"/>
    <col min="10243" max="10473" width="9.140625" style="4"/>
    <col min="10474" max="10474" width="10" style="4" bestFit="1" customWidth="1"/>
    <col min="10475" max="10475" width="9.7109375" style="4" bestFit="1" customWidth="1"/>
    <col min="10476" max="10476" width="27.85546875" style="4" bestFit="1" customWidth="1"/>
    <col min="10477" max="10477" width="16.5703125" style="4" customWidth="1"/>
    <col min="10478" max="10478" width="12.140625" style="4" customWidth="1"/>
    <col min="10479" max="10479" width="14.85546875" style="4" customWidth="1"/>
    <col min="10480" max="10480" width="10.7109375" style="4" customWidth="1"/>
    <col min="10481" max="10481" width="29" style="4" bestFit="1" customWidth="1"/>
    <col min="10482" max="10482" width="18.28515625" style="4" customWidth="1"/>
    <col min="10483" max="10483" width="11.140625" style="4" customWidth="1"/>
    <col min="10484" max="10484" width="9.5703125" style="4" customWidth="1"/>
    <col min="10485" max="10485" width="8.28515625" style="4" customWidth="1"/>
    <col min="10486" max="10486" width="15.85546875" style="4" bestFit="1" customWidth="1"/>
    <col min="10487" max="10487" width="24.42578125" style="4" customWidth="1"/>
    <col min="10488" max="10489" width="19.140625" style="4" bestFit="1" customWidth="1"/>
    <col min="10490" max="10490" width="18.28515625" style="4" customWidth="1"/>
    <col min="10491" max="10491" width="25.85546875" style="4" bestFit="1" customWidth="1"/>
    <col min="10492" max="10492" width="25.5703125" style="4" bestFit="1" customWidth="1"/>
    <col min="10493" max="10493" width="2.28515625" style="4" customWidth="1"/>
    <col min="10494" max="10494" width="16.42578125" style="4" customWidth="1"/>
    <col min="10495" max="10495" width="18.28515625" style="4" customWidth="1"/>
    <col min="10496" max="10496" width="14.28515625" style="4" customWidth="1"/>
    <col min="10497" max="10497" width="12.7109375" style="4" customWidth="1"/>
    <col min="10498" max="10498" width="23.42578125" style="4" customWidth="1"/>
    <col min="10499" max="10729" width="9.140625" style="4"/>
    <col min="10730" max="10730" width="10" style="4" bestFit="1" customWidth="1"/>
    <col min="10731" max="10731" width="9.7109375" style="4" bestFit="1" customWidth="1"/>
    <col min="10732" max="10732" width="27.85546875" style="4" bestFit="1" customWidth="1"/>
    <col min="10733" max="10733" width="16.5703125" style="4" customWidth="1"/>
    <col min="10734" max="10734" width="12.140625" style="4" customWidth="1"/>
    <col min="10735" max="10735" width="14.85546875" style="4" customWidth="1"/>
    <col min="10736" max="10736" width="10.7109375" style="4" customWidth="1"/>
    <col min="10737" max="10737" width="29" style="4" bestFit="1" customWidth="1"/>
    <col min="10738" max="10738" width="18.28515625" style="4" customWidth="1"/>
    <col min="10739" max="10739" width="11.140625" style="4" customWidth="1"/>
    <col min="10740" max="10740" width="9.5703125" style="4" customWidth="1"/>
    <col min="10741" max="10741" width="8.28515625" style="4" customWidth="1"/>
    <col min="10742" max="10742" width="15.85546875" style="4" bestFit="1" customWidth="1"/>
    <col min="10743" max="10743" width="24.42578125" style="4" customWidth="1"/>
    <col min="10744" max="10745" width="19.140625" style="4" bestFit="1" customWidth="1"/>
    <col min="10746" max="10746" width="18.28515625" style="4" customWidth="1"/>
    <col min="10747" max="10747" width="25.85546875" style="4" bestFit="1" customWidth="1"/>
    <col min="10748" max="10748" width="25.5703125" style="4" bestFit="1" customWidth="1"/>
    <col min="10749" max="10749" width="2.28515625" style="4" customWidth="1"/>
    <col min="10750" max="10750" width="16.42578125" style="4" customWidth="1"/>
    <col min="10751" max="10751" width="18.28515625" style="4" customWidth="1"/>
    <col min="10752" max="10752" width="14.28515625" style="4" customWidth="1"/>
    <col min="10753" max="10753" width="12.7109375" style="4" customWidth="1"/>
    <col min="10754" max="10754" width="23.42578125" style="4" customWidth="1"/>
    <col min="10755" max="10985" width="9.140625" style="4"/>
    <col min="10986" max="10986" width="10" style="4" bestFit="1" customWidth="1"/>
    <col min="10987" max="10987" width="9.7109375" style="4" bestFit="1" customWidth="1"/>
    <col min="10988" max="10988" width="27.85546875" style="4" bestFit="1" customWidth="1"/>
    <col min="10989" max="10989" width="16.5703125" style="4" customWidth="1"/>
    <col min="10990" max="10990" width="12.140625" style="4" customWidth="1"/>
    <col min="10991" max="10991" width="14.85546875" style="4" customWidth="1"/>
    <col min="10992" max="10992" width="10.7109375" style="4" customWidth="1"/>
    <col min="10993" max="10993" width="29" style="4" bestFit="1" customWidth="1"/>
    <col min="10994" max="10994" width="18.28515625" style="4" customWidth="1"/>
    <col min="10995" max="10995" width="11.140625" style="4" customWidth="1"/>
    <col min="10996" max="10996" width="9.5703125" style="4" customWidth="1"/>
    <col min="10997" max="10997" width="8.28515625" style="4" customWidth="1"/>
    <col min="10998" max="10998" width="15.85546875" style="4" bestFit="1" customWidth="1"/>
    <col min="10999" max="10999" width="24.42578125" style="4" customWidth="1"/>
    <col min="11000" max="11001" width="19.140625" style="4" bestFit="1" customWidth="1"/>
    <col min="11002" max="11002" width="18.28515625" style="4" customWidth="1"/>
    <col min="11003" max="11003" width="25.85546875" style="4" bestFit="1" customWidth="1"/>
    <col min="11004" max="11004" width="25.5703125" style="4" bestFit="1" customWidth="1"/>
    <col min="11005" max="11005" width="2.28515625" style="4" customWidth="1"/>
    <col min="11006" max="11006" width="16.42578125" style="4" customWidth="1"/>
    <col min="11007" max="11007" width="18.28515625" style="4" customWidth="1"/>
    <col min="11008" max="11008" width="14.28515625" style="4" customWidth="1"/>
    <col min="11009" max="11009" width="12.7109375" style="4" customWidth="1"/>
    <col min="11010" max="11010" width="23.42578125" style="4" customWidth="1"/>
    <col min="11011" max="11241" width="9.140625" style="4"/>
    <col min="11242" max="11242" width="10" style="4" bestFit="1" customWidth="1"/>
    <col min="11243" max="11243" width="9.7109375" style="4" bestFit="1" customWidth="1"/>
    <col min="11244" max="11244" width="27.85546875" style="4" bestFit="1" customWidth="1"/>
    <col min="11245" max="11245" width="16.5703125" style="4" customWidth="1"/>
    <col min="11246" max="11246" width="12.140625" style="4" customWidth="1"/>
    <col min="11247" max="11247" width="14.85546875" style="4" customWidth="1"/>
    <col min="11248" max="11248" width="10.7109375" style="4" customWidth="1"/>
    <col min="11249" max="11249" width="29" style="4" bestFit="1" customWidth="1"/>
    <col min="11250" max="11250" width="18.28515625" style="4" customWidth="1"/>
    <col min="11251" max="11251" width="11.140625" style="4" customWidth="1"/>
    <col min="11252" max="11252" width="9.5703125" style="4" customWidth="1"/>
    <col min="11253" max="11253" width="8.28515625" style="4" customWidth="1"/>
    <col min="11254" max="11254" width="15.85546875" style="4" bestFit="1" customWidth="1"/>
    <col min="11255" max="11255" width="24.42578125" style="4" customWidth="1"/>
    <col min="11256" max="11257" width="19.140625" style="4" bestFit="1" customWidth="1"/>
    <col min="11258" max="11258" width="18.28515625" style="4" customWidth="1"/>
    <col min="11259" max="11259" width="25.85546875" style="4" bestFit="1" customWidth="1"/>
    <col min="11260" max="11260" width="25.5703125" style="4" bestFit="1" customWidth="1"/>
    <col min="11261" max="11261" width="2.28515625" style="4" customWidth="1"/>
    <col min="11262" max="11262" width="16.42578125" style="4" customWidth="1"/>
    <col min="11263" max="11263" width="18.28515625" style="4" customWidth="1"/>
    <col min="11264" max="11264" width="14.28515625" style="4" customWidth="1"/>
    <col min="11265" max="11265" width="12.7109375" style="4" customWidth="1"/>
    <col min="11266" max="11266" width="23.42578125" style="4" customWidth="1"/>
    <col min="11267" max="11497" width="9.140625" style="4"/>
    <col min="11498" max="11498" width="10" style="4" bestFit="1" customWidth="1"/>
    <col min="11499" max="11499" width="9.7109375" style="4" bestFit="1" customWidth="1"/>
    <col min="11500" max="11500" width="27.85546875" style="4" bestFit="1" customWidth="1"/>
    <col min="11501" max="11501" width="16.5703125" style="4" customWidth="1"/>
    <col min="11502" max="11502" width="12.140625" style="4" customWidth="1"/>
    <col min="11503" max="11503" width="14.85546875" style="4" customWidth="1"/>
    <col min="11504" max="11504" width="10.7109375" style="4" customWidth="1"/>
    <col min="11505" max="11505" width="29" style="4" bestFit="1" customWidth="1"/>
    <col min="11506" max="11506" width="18.28515625" style="4" customWidth="1"/>
    <col min="11507" max="11507" width="11.140625" style="4" customWidth="1"/>
    <col min="11508" max="11508" width="9.5703125" style="4" customWidth="1"/>
    <col min="11509" max="11509" width="8.28515625" style="4" customWidth="1"/>
    <col min="11510" max="11510" width="15.85546875" style="4" bestFit="1" customWidth="1"/>
    <col min="11511" max="11511" width="24.42578125" style="4" customWidth="1"/>
    <col min="11512" max="11513" width="19.140625" style="4" bestFit="1" customWidth="1"/>
    <col min="11514" max="11514" width="18.28515625" style="4" customWidth="1"/>
    <col min="11515" max="11515" width="25.85546875" style="4" bestFit="1" customWidth="1"/>
    <col min="11516" max="11516" width="25.5703125" style="4" bestFit="1" customWidth="1"/>
    <col min="11517" max="11517" width="2.28515625" style="4" customWidth="1"/>
    <col min="11518" max="11518" width="16.42578125" style="4" customWidth="1"/>
    <col min="11519" max="11519" width="18.28515625" style="4" customWidth="1"/>
    <col min="11520" max="11520" width="14.28515625" style="4" customWidth="1"/>
    <col min="11521" max="11521" width="12.7109375" style="4" customWidth="1"/>
    <col min="11522" max="11522" width="23.42578125" style="4" customWidth="1"/>
    <col min="11523" max="11753" width="9.140625" style="4"/>
    <col min="11754" max="11754" width="10" style="4" bestFit="1" customWidth="1"/>
    <col min="11755" max="11755" width="9.7109375" style="4" bestFit="1" customWidth="1"/>
    <col min="11756" max="11756" width="27.85546875" style="4" bestFit="1" customWidth="1"/>
    <col min="11757" max="11757" width="16.5703125" style="4" customWidth="1"/>
    <col min="11758" max="11758" width="12.140625" style="4" customWidth="1"/>
    <col min="11759" max="11759" width="14.85546875" style="4" customWidth="1"/>
    <col min="11760" max="11760" width="10.7109375" style="4" customWidth="1"/>
    <col min="11761" max="11761" width="29" style="4" bestFit="1" customWidth="1"/>
    <col min="11762" max="11762" width="18.28515625" style="4" customWidth="1"/>
    <col min="11763" max="11763" width="11.140625" style="4" customWidth="1"/>
    <col min="11764" max="11764" width="9.5703125" style="4" customWidth="1"/>
    <col min="11765" max="11765" width="8.28515625" style="4" customWidth="1"/>
    <col min="11766" max="11766" width="15.85546875" style="4" bestFit="1" customWidth="1"/>
    <col min="11767" max="11767" width="24.42578125" style="4" customWidth="1"/>
    <col min="11768" max="11769" width="19.140625" style="4" bestFit="1" customWidth="1"/>
    <col min="11770" max="11770" width="18.28515625" style="4" customWidth="1"/>
    <col min="11771" max="11771" width="25.85546875" style="4" bestFit="1" customWidth="1"/>
    <col min="11772" max="11772" width="25.5703125" style="4" bestFit="1" customWidth="1"/>
    <col min="11773" max="11773" width="2.28515625" style="4" customWidth="1"/>
    <col min="11774" max="11774" width="16.42578125" style="4" customWidth="1"/>
    <col min="11775" max="11775" width="18.28515625" style="4" customWidth="1"/>
    <col min="11776" max="11776" width="14.28515625" style="4" customWidth="1"/>
    <col min="11777" max="11777" width="12.7109375" style="4" customWidth="1"/>
    <col min="11778" max="11778" width="23.42578125" style="4" customWidth="1"/>
    <col min="11779" max="12009" width="9.140625" style="4"/>
    <col min="12010" max="12010" width="10" style="4" bestFit="1" customWidth="1"/>
    <col min="12011" max="12011" width="9.7109375" style="4" bestFit="1" customWidth="1"/>
    <col min="12012" max="12012" width="27.85546875" style="4" bestFit="1" customWidth="1"/>
    <col min="12013" max="12013" width="16.5703125" style="4" customWidth="1"/>
    <col min="12014" max="12014" width="12.140625" style="4" customWidth="1"/>
    <col min="12015" max="12015" width="14.85546875" style="4" customWidth="1"/>
    <col min="12016" max="12016" width="10.7109375" style="4" customWidth="1"/>
    <col min="12017" max="12017" width="29" style="4" bestFit="1" customWidth="1"/>
    <col min="12018" max="12018" width="18.28515625" style="4" customWidth="1"/>
    <col min="12019" max="12019" width="11.140625" style="4" customWidth="1"/>
    <col min="12020" max="12020" width="9.5703125" style="4" customWidth="1"/>
    <col min="12021" max="12021" width="8.28515625" style="4" customWidth="1"/>
    <col min="12022" max="12022" width="15.85546875" style="4" bestFit="1" customWidth="1"/>
    <col min="12023" max="12023" width="24.42578125" style="4" customWidth="1"/>
    <col min="12024" max="12025" width="19.140625" style="4" bestFit="1" customWidth="1"/>
    <col min="12026" max="12026" width="18.28515625" style="4" customWidth="1"/>
    <col min="12027" max="12027" width="25.85546875" style="4" bestFit="1" customWidth="1"/>
    <col min="12028" max="12028" width="25.5703125" style="4" bestFit="1" customWidth="1"/>
    <col min="12029" max="12029" width="2.28515625" style="4" customWidth="1"/>
    <col min="12030" max="12030" width="16.42578125" style="4" customWidth="1"/>
    <col min="12031" max="12031" width="18.28515625" style="4" customWidth="1"/>
    <col min="12032" max="12032" width="14.28515625" style="4" customWidth="1"/>
    <col min="12033" max="12033" width="12.7109375" style="4" customWidth="1"/>
    <col min="12034" max="12034" width="23.42578125" style="4" customWidth="1"/>
    <col min="12035" max="12265" width="9.140625" style="4"/>
    <col min="12266" max="12266" width="10" style="4" bestFit="1" customWidth="1"/>
    <col min="12267" max="12267" width="9.7109375" style="4" bestFit="1" customWidth="1"/>
    <col min="12268" max="12268" width="27.85546875" style="4" bestFit="1" customWidth="1"/>
    <col min="12269" max="12269" width="16.5703125" style="4" customWidth="1"/>
    <col min="12270" max="12270" width="12.140625" style="4" customWidth="1"/>
    <col min="12271" max="12271" width="14.85546875" style="4" customWidth="1"/>
    <col min="12272" max="12272" width="10.7109375" style="4" customWidth="1"/>
    <col min="12273" max="12273" width="29" style="4" bestFit="1" customWidth="1"/>
    <col min="12274" max="12274" width="18.28515625" style="4" customWidth="1"/>
    <col min="12275" max="12275" width="11.140625" style="4" customWidth="1"/>
    <col min="12276" max="12276" width="9.5703125" style="4" customWidth="1"/>
    <col min="12277" max="12277" width="8.28515625" style="4" customWidth="1"/>
    <col min="12278" max="12278" width="15.85546875" style="4" bestFit="1" customWidth="1"/>
    <col min="12279" max="12279" width="24.42578125" style="4" customWidth="1"/>
    <col min="12280" max="12281" width="19.140625" style="4" bestFit="1" customWidth="1"/>
    <col min="12282" max="12282" width="18.28515625" style="4" customWidth="1"/>
    <col min="12283" max="12283" width="25.85546875" style="4" bestFit="1" customWidth="1"/>
    <col min="12284" max="12284" width="25.5703125" style="4" bestFit="1" customWidth="1"/>
    <col min="12285" max="12285" width="2.28515625" style="4" customWidth="1"/>
    <col min="12286" max="12286" width="16.42578125" style="4" customWidth="1"/>
    <col min="12287" max="12287" width="18.28515625" style="4" customWidth="1"/>
    <col min="12288" max="12288" width="14.28515625" style="4" customWidth="1"/>
    <col min="12289" max="12289" width="12.7109375" style="4" customWidth="1"/>
    <col min="12290" max="12290" width="23.42578125" style="4" customWidth="1"/>
    <col min="12291" max="12521" width="9.140625" style="4"/>
    <col min="12522" max="12522" width="10" style="4" bestFit="1" customWidth="1"/>
    <col min="12523" max="12523" width="9.7109375" style="4" bestFit="1" customWidth="1"/>
    <col min="12524" max="12524" width="27.85546875" style="4" bestFit="1" customWidth="1"/>
    <col min="12525" max="12525" width="16.5703125" style="4" customWidth="1"/>
    <col min="12526" max="12526" width="12.140625" style="4" customWidth="1"/>
    <col min="12527" max="12527" width="14.85546875" style="4" customWidth="1"/>
    <col min="12528" max="12528" width="10.7109375" style="4" customWidth="1"/>
    <col min="12529" max="12529" width="29" style="4" bestFit="1" customWidth="1"/>
    <col min="12530" max="12530" width="18.28515625" style="4" customWidth="1"/>
    <col min="12531" max="12531" width="11.140625" style="4" customWidth="1"/>
    <col min="12532" max="12532" width="9.5703125" style="4" customWidth="1"/>
    <col min="12533" max="12533" width="8.28515625" style="4" customWidth="1"/>
    <col min="12534" max="12534" width="15.85546875" style="4" bestFit="1" customWidth="1"/>
    <col min="12535" max="12535" width="24.42578125" style="4" customWidth="1"/>
    <col min="12536" max="12537" width="19.140625" style="4" bestFit="1" customWidth="1"/>
    <col min="12538" max="12538" width="18.28515625" style="4" customWidth="1"/>
    <col min="12539" max="12539" width="25.85546875" style="4" bestFit="1" customWidth="1"/>
    <col min="12540" max="12540" width="25.5703125" style="4" bestFit="1" customWidth="1"/>
    <col min="12541" max="12541" width="2.28515625" style="4" customWidth="1"/>
    <col min="12542" max="12542" width="16.42578125" style="4" customWidth="1"/>
    <col min="12543" max="12543" width="18.28515625" style="4" customWidth="1"/>
    <col min="12544" max="12544" width="14.28515625" style="4" customWidth="1"/>
    <col min="12545" max="12545" width="12.7109375" style="4" customWidth="1"/>
    <col min="12546" max="12546" width="23.42578125" style="4" customWidth="1"/>
    <col min="12547" max="12777" width="9.140625" style="4"/>
    <col min="12778" max="12778" width="10" style="4" bestFit="1" customWidth="1"/>
    <col min="12779" max="12779" width="9.7109375" style="4" bestFit="1" customWidth="1"/>
    <col min="12780" max="12780" width="27.85546875" style="4" bestFit="1" customWidth="1"/>
    <col min="12781" max="12781" width="16.5703125" style="4" customWidth="1"/>
    <col min="12782" max="12782" width="12.140625" style="4" customWidth="1"/>
    <col min="12783" max="12783" width="14.85546875" style="4" customWidth="1"/>
    <col min="12784" max="12784" width="10.7109375" style="4" customWidth="1"/>
    <col min="12785" max="12785" width="29" style="4" bestFit="1" customWidth="1"/>
    <col min="12786" max="12786" width="18.28515625" style="4" customWidth="1"/>
    <col min="12787" max="12787" width="11.140625" style="4" customWidth="1"/>
    <col min="12788" max="12788" width="9.5703125" style="4" customWidth="1"/>
    <col min="12789" max="12789" width="8.28515625" style="4" customWidth="1"/>
    <col min="12790" max="12790" width="15.85546875" style="4" bestFit="1" customWidth="1"/>
    <col min="12791" max="12791" width="24.42578125" style="4" customWidth="1"/>
    <col min="12792" max="12793" width="19.140625" style="4" bestFit="1" customWidth="1"/>
    <col min="12794" max="12794" width="18.28515625" style="4" customWidth="1"/>
    <col min="12795" max="12795" width="25.85546875" style="4" bestFit="1" customWidth="1"/>
    <col min="12796" max="12796" width="25.5703125" style="4" bestFit="1" customWidth="1"/>
    <col min="12797" max="12797" width="2.28515625" style="4" customWidth="1"/>
    <col min="12798" max="12798" width="16.42578125" style="4" customWidth="1"/>
    <col min="12799" max="12799" width="18.28515625" style="4" customWidth="1"/>
    <col min="12800" max="12800" width="14.28515625" style="4" customWidth="1"/>
    <col min="12801" max="12801" width="12.7109375" style="4" customWidth="1"/>
    <col min="12802" max="12802" width="23.42578125" style="4" customWidth="1"/>
    <col min="12803" max="13033" width="9.140625" style="4"/>
    <col min="13034" max="13034" width="10" style="4" bestFit="1" customWidth="1"/>
    <col min="13035" max="13035" width="9.7109375" style="4" bestFit="1" customWidth="1"/>
    <col min="13036" max="13036" width="27.85546875" style="4" bestFit="1" customWidth="1"/>
    <col min="13037" max="13037" width="16.5703125" style="4" customWidth="1"/>
    <col min="13038" max="13038" width="12.140625" style="4" customWidth="1"/>
    <col min="13039" max="13039" width="14.85546875" style="4" customWidth="1"/>
    <col min="13040" max="13040" width="10.7109375" style="4" customWidth="1"/>
    <col min="13041" max="13041" width="29" style="4" bestFit="1" customWidth="1"/>
    <col min="13042" max="13042" width="18.28515625" style="4" customWidth="1"/>
    <col min="13043" max="13043" width="11.140625" style="4" customWidth="1"/>
    <col min="13044" max="13044" width="9.5703125" style="4" customWidth="1"/>
    <col min="13045" max="13045" width="8.28515625" style="4" customWidth="1"/>
    <col min="13046" max="13046" width="15.85546875" style="4" bestFit="1" customWidth="1"/>
    <col min="13047" max="13047" width="24.42578125" style="4" customWidth="1"/>
    <col min="13048" max="13049" width="19.140625" style="4" bestFit="1" customWidth="1"/>
    <col min="13050" max="13050" width="18.28515625" style="4" customWidth="1"/>
    <col min="13051" max="13051" width="25.85546875" style="4" bestFit="1" customWidth="1"/>
    <col min="13052" max="13052" width="25.5703125" style="4" bestFit="1" customWidth="1"/>
    <col min="13053" max="13053" width="2.28515625" style="4" customWidth="1"/>
    <col min="13054" max="13054" width="16.42578125" style="4" customWidth="1"/>
    <col min="13055" max="13055" width="18.28515625" style="4" customWidth="1"/>
    <col min="13056" max="13056" width="14.28515625" style="4" customWidth="1"/>
    <col min="13057" max="13057" width="12.7109375" style="4" customWidth="1"/>
    <col min="13058" max="13058" width="23.42578125" style="4" customWidth="1"/>
    <col min="13059" max="13289" width="9.140625" style="4"/>
    <col min="13290" max="13290" width="10" style="4" bestFit="1" customWidth="1"/>
    <col min="13291" max="13291" width="9.7109375" style="4" bestFit="1" customWidth="1"/>
    <col min="13292" max="13292" width="27.85546875" style="4" bestFit="1" customWidth="1"/>
    <col min="13293" max="13293" width="16.5703125" style="4" customWidth="1"/>
    <col min="13294" max="13294" width="12.140625" style="4" customWidth="1"/>
    <col min="13295" max="13295" width="14.85546875" style="4" customWidth="1"/>
    <col min="13296" max="13296" width="10.7109375" style="4" customWidth="1"/>
    <col min="13297" max="13297" width="29" style="4" bestFit="1" customWidth="1"/>
    <col min="13298" max="13298" width="18.28515625" style="4" customWidth="1"/>
    <col min="13299" max="13299" width="11.140625" style="4" customWidth="1"/>
    <col min="13300" max="13300" width="9.5703125" style="4" customWidth="1"/>
    <col min="13301" max="13301" width="8.28515625" style="4" customWidth="1"/>
    <col min="13302" max="13302" width="15.85546875" style="4" bestFit="1" customWidth="1"/>
    <col min="13303" max="13303" width="24.42578125" style="4" customWidth="1"/>
    <col min="13304" max="13305" width="19.140625" style="4" bestFit="1" customWidth="1"/>
    <col min="13306" max="13306" width="18.28515625" style="4" customWidth="1"/>
    <col min="13307" max="13307" width="25.85546875" style="4" bestFit="1" customWidth="1"/>
    <col min="13308" max="13308" width="25.5703125" style="4" bestFit="1" customWidth="1"/>
    <col min="13309" max="13309" width="2.28515625" style="4" customWidth="1"/>
    <col min="13310" max="13310" width="16.42578125" style="4" customWidth="1"/>
    <col min="13311" max="13311" width="18.28515625" style="4" customWidth="1"/>
    <col min="13312" max="13312" width="14.28515625" style="4" customWidth="1"/>
    <col min="13313" max="13313" width="12.7109375" style="4" customWidth="1"/>
    <col min="13314" max="13314" width="23.42578125" style="4" customWidth="1"/>
    <col min="13315" max="13545" width="9.140625" style="4"/>
    <col min="13546" max="13546" width="10" style="4" bestFit="1" customWidth="1"/>
    <col min="13547" max="13547" width="9.7109375" style="4" bestFit="1" customWidth="1"/>
    <col min="13548" max="13548" width="27.85546875" style="4" bestFit="1" customWidth="1"/>
    <col min="13549" max="13549" width="16.5703125" style="4" customWidth="1"/>
    <col min="13550" max="13550" width="12.140625" style="4" customWidth="1"/>
    <col min="13551" max="13551" width="14.85546875" style="4" customWidth="1"/>
    <col min="13552" max="13552" width="10.7109375" style="4" customWidth="1"/>
    <col min="13553" max="13553" width="29" style="4" bestFit="1" customWidth="1"/>
    <col min="13554" max="13554" width="18.28515625" style="4" customWidth="1"/>
    <col min="13555" max="13555" width="11.140625" style="4" customWidth="1"/>
    <col min="13556" max="13556" width="9.5703125" style="4" customWidth="1"/>
    <col min="13557" max="13557" width="8.28515625" style="4" customWidth="1"/>
    <col min="13558" max="13558" width="15.85546875" style="4" bestFit="1" customWidth="1"/>
    <col min="13559" max="13559" width="24.42578125" style="4" customWidth="1"/>
    <col min="13560" max="13561" width="19.140625" style="4" bestFit="1" customWidth="1"/>
    <col min="13562" max="13562" width="18.28515625" style="4" customWidth="1"/>
    <col min="13563" max="13563" width="25.85546875" style="4" bestFit="1" customWidth="1"/>
    <col min="13564" max="13564" width="25.5703125" style="4" bestFit="1" customWidth="1"/>
    <col min="13565" max="13565" width="2.28515625" style="4" customWidth="1"/>
    <col min="13566" max="13566" width="16.42578125" style="4" customWidth="1"/>
    <col min="13567" max="13567" width="18.28515625" style="4" customWidth="1"/>
    <col min="13568" max="13568" width="14.28515625" style="4" customWidth="1"/>
    <col min="13569" max="13569" width="12.7109375" style="4" customWidth="1"/>
    <col min="13570" max="13570" width="23.42578125" style="4" customWidth="1"/>
    <col min="13571" max="13801" width="9.140625" style="4"/>
    <col min="13802" max="13802" width="10" style="4" bestFit="1" customWidth="1"/>
    <col min="13803" max="13803" width="9.7109375" style="4" bestFit="1" customWidth="1"/>
    <col min="13804" max="13804" width="27.85546875" style="4" bestFit="1" customWidth="1"/>
    <col min="13805" max="13805" width="16.5703125" style="4" customWidth="1"/>
    <col min="13806" max="13806" width="12.140625" style="4" customWidth="1"/>
    <col min="13807" max="13807" width="14.85546875" style="4" customWidth="1"/>
    <col min="13808" max="13808" width="10.7109375" style="4" customWidth="1"/>
    <col min="13809" max="13809" width="29" style="4" bestFit="1" customWidth="1"/>
    <col min="13810" max="13810" width="18.28515625" style="4" customWidth="1"/>
    <col min="13811" max="13811" width="11.140625" style="4" customWidth="1"/>
    <col min="13812" max="13812" width="9.5703125" style="4" customWidth="1"/>
    <col min="13813" max="13813" width="8.28515625" style="4" customWidth="1"/>
    <col min="13814" max="13814" width="15.85546875" style="4" bestFit="1" customWidth="1"/>
    <col min="13815" max="13815" width="24.42578125" style="4" customWidth="1"/>
    <col min="13816" max="13817" width="19.140625" style="4" bestFit="1" customWidth="1"/>
    <col min="13818" max="13818" width="18.28515625" style="4" customWidth="1"/>
    <col min="13819" max="13819" width="25.85546875" style="4" bestFit="1" customWidth="1"/>
    <col min="13820" max="13820" width="25.5703125" style="4" bestFit="1" customWidth="1"/>
    <col min="13821" max="13821" width="2.28515625" style="4" customWidth="1"/>
    <col min="13822" max="13822" width="16.42578125" style="4" customWidth="1"/>
    <col min="13823" max="13823" width="18.28515625" style="4" customWidth="1"/>
    <col min="13824" max="13824" width="14.28515625" style="4" customWidth="1"/>
    <col min="13825" max="13825" width="12.7109375" style="4" customWidth="1"/>
    <col min="13826" max="13826" width="23.42578125" style="4" customWidth="1"/>
    <col min="13827" max="14057" width="9.140625" style="4"/>
    <col min="14058" max="14058" width="10" style="4" bestFit="1" customWidth="1"/>
    <col min="14059" max="14059" width="9.7109375" style="4" bestFit="1" customWidth="1"/>
    <col min="14060" max="14060" width="27.85546875" style="4" bestFit="1" customWidth="1"/>
    <col min="14061" max="14061" width="16.5703125" style="4" customWidth="1"/>
    <col min="14062" max="14062" width="12.140625" style="4" customWidth="1"/>
    <col min="14063" max="14063" width="14.85546875" style="4" customWidth="1"/>
    <col min="14064" max="14064" width="10.7109375" style="4" customWidth="1"/>
    <col min="14065" max="14065" width="29" style="4" bestFit="1" customWidth="1"/>
    <col min="14066" max="14066" width="18.28515625" style="4" customWidth="1"/>
    <col min="14067" max="14067" width="11.140625" style="4" customWidth="1"/>
    <col min="14068" max="14068" width="9.5703125" style="4" customWidth="1"/>
    <col min="14069" max="14069" width="8.28515625" style="4" customWidth="1"/>
    <col min="14070" max="14070" width="15.85546875" style="4" bestFit="1" customWidth="1"/>
    <col min="14071" max="14071" width="24.42578125" style="4" customWidth="1"/>
    <col min="14072" max="14073" width="19.140625" style="4" bestFit="1" customWidth="1"/>
    <col min="14074" max="14074" width="18.28515625" style="4" customWidth="1"/>
    <col min="14075" max="14075" width="25.85546875" style="4" bestFit="1" customWidth="1"/>
    <col min="14076" max="14076" width="25.5703125" style="4" bestFit="1" customWidth="1"/>
    <col min="14077" max="14077" width="2.28515625" style="4" customWidth="1"/>
    <col min="14078" max="14078" width="16.42578125" style="4" customWidth="1"/>
    <col min="14079" max="14079" width="18.28515625" style="4" customWidth="1"/>
    <col min="14080" max="14080" width="14.28515625" style="4" customWidth="1"/>
    <col min="14081" max="14081" width="12.7109375" style="4" customWidth="1"/>
    <col min="14082" max="14082" width="23.42578125" style="4" customWidth="1"/>
    <col min="14083" max="14313" width="9.140625" style="4"/>
    <col min="14314" max="14314" width="10" style="4" bestFit="1" customWidth="1"/>
    <col min="14315" max="14315" width="9.7109375" style="4" bestFit="1" customWidth="1"/>
    <col min="14316" max="14316" width="27.85546875" style="4" bestFit="1" customWidth="1"/>
    <col min="14317" max="14317" width="16.5703125" style="4" customWidth="1"/>
    <col min="14318" max="14318" width="12.140625" style="4" customWidth="1"/>
    <col min="14319" max="14319" width="14.85546875" style="4" customWidth="1"/>
    <col min="14320" max="14320" width="10.7109375" style="4" customWidth="1"/>
    <col min="14321" max="14321" width="29" style="4" bestFit="1" customWidth="1"/>
    <col min="14322" max="14322" width="18.28515625" style="4" customWidth="1"/>
    <col min="14323" max="14323" width="11.140625" style="4" customWidth="1"/>
    <col min="14324" max="14324" width="9.5703125" style="4" customWidth="1"/>
    <col min="14325" max="14325" width="8.28515625" style="4" customWidth="1"/>
    <col min="14326" max="14326" width="15.85546875" style="4" bestFit="1" customWidth="1"/>
    <col min="14327" max="14327" width="24.42578125" style="4" customWidth="1"/>
    <col min="14328" max="14329" width="19.140625" style="4" bestFit="1" customWidth="1"/>
    <col min="14330" max="14330" width="18.28515625" style="4" customWidth="1"/>
    <col min="14331" max="14331" width="25.85546875" style="4" bestFit="1" customWidth="1"/>
    <col min="14332" max="14332" width="25.5703125" style="4" bestFit="1" customWidth="1"/>
    <col min="14333" max="14333" width="2.28515625" style="4" customWidth="1"/>
    <col min="14334" max="14334" width="16.42578125" style="4" customWidth="1"/>
    <col min="14335" max="14335" width="18.28515625" style="4" customWidth="1"/>
    <col min="14336" max="14336" width="14.28515625" style="4" customWidth="1"/>
    <col min="14337" max="14337" width="12.7109375" style="4" customWidth="1"/>
    <col min="14338" max="14338" width="23.42578125" style="4" customWidth="1"/>
    <col min="14339" max="14569" width="9.140625" style="4"/>
    <col min="14570" max="14570" width="10" style="4" bestFit="1" customWidth="1"/>
    <col min="14571" max="14571" width="9.7109375" style="4" bestFit="1" customWidth="1"/>
    <col min="14572" max="14572" width="27.85546875" style="4" bestFit="1" customWidth="1"/>
    <col min="14573" max="14573" width="16.5703125" style="4" customWidth="1"/>
    <col min="14574" max="14574" width="12.140625" style="4" customWidth="1"/>
    <col min="14575" max="14575" width="14.85546875" style="4" customWidth="1"/>
    <col min="14576" max="14576" width="10.7109375" style="4" customWidth="1"/>
    <col min="14577" max="14577" width="29" style="4" bestFit="1" customWidth="1"/>
    <col min="14578" max="14578" width="18.28515625" style="4" customWidth="1"/>
    <col min="14579" max="14579" width="11.140625" style="4" customWidth="1"/>
    <col min="14580" max="14580" width="9.5703125" style="4" customWidth="1"/>
    <col min="14581" max="14581" width="8.28515625" style="4" customWidth="1"/>
    <col min="14582" max="14582" width="15.85546875" style="4" bestFit="1" customWidth="1"/>
    <col min="14583" max="14583" width="24.42578125" style="4" customWidth="1"/>
    <col min="14584" max="14585" width="19.140625" style="4" bestFit="1" customWidth="1"/>
    <col min="14586" max="14586" width="18.28515625" style="4" customWidth="1"/>
    <col min="14587" max="14587" width="25.85546875" style="4" bestFit="1" customWidth="1"/>
    <col min="14588" max="14588" width="25.5703125" style="4" bestFit="1" customWidth="1"/>
    <col min="14589" max="14589" width="2.28515625" style="4" customWidth="1"/>
    <col min="14590" max="14590" width="16.42578125" style="4" customWidth="1"/>
    <col min="14591" max="14591" width="18.28515625" style="4" customWidth="1"/>
    <col min="14592" max="14592" width="14.28515625" style="4" customWidth="1"/>
    <col min="14593" max="14593" width="12.7109375" style="4" customWidth="1"/>
    <col min="14594" max="14594" width="23.42578125" style="4" customWidth="1"/>
    <col min="14595" max="14825" width="9.140625" style="4"/>
    <col min="14826" max="14826" width="10" style="4" bestFit="1" customWidth="1"/>
    <col min="14827" max="14827" width="9.7109375" style="4" bestFit="1" customWidth="1"/>
    <col min="14828" max="14828" width="27.85546875" style="4" bestFit="1" customWidth="1"/>
    <col min="14829" max="14829" width="16.5703125" style="4" customWidth="1"/>
    <col min="14830" max="14830" width="12.140625" style="4" customWidth="1"/>
    <col min="14831" max="14831" width="14.85546875" style="4" customWidth="1"/>
    <col min="14832" max="14832" width="10.7109375" style="4" customWidth="1"/>
    <col min="14833" max="14833" width="29" style="4" bestFit="1" customWidth="1"/>
    <col min="14834" max="14834" width="18.28515625" style="4" customWidth="1"/>
    <col min="14835" max="14835" width="11.140625" style="4" customWidth="1"/>
    <col min="14836" max="14836" width="9.5703125" style="4" customWidth="1"/>
    <col min="14837" max="14837" width="8.28515625" style="4" customWidth="1"/>
    <col min="14838" max="14838" width="15.85546875" style="4" bestFit="1" customWidth="1"/>
    <col min="14839" max="14839" width="24.42578125" style="4" customWidth="1"/>
    <col min="14840" max="14841" width="19.140625" style="4" bestFit="1" customWidth="1"/>
    <col min="14842" max="14842" width="18.28515625" style="4" customWidth="1"/>
    <col min="14843" max="14843" width="25.85546875" style="4" bestFit="1" customWidth="1"/>
    <col min="14844" max="14844" width="25.5703125" style="4" bestFit="1" customWidth="1"/>
    <col min="14845" max="14845" width="2.28515625" style="4" customWidth="1"/>
    <col min="14846" max="14846" width="16.42578125" style="4" customWidth="1"/>
    <col min="14847" max="14847" width="18.28515625" style="4" customWidth="1"/>
    <col min="14848" max="14848" width="14.28515625" style="4" customWidth="1"/>
    <col min="14849" max="14849" width="12.7109375" style="4" customWidth="1"/>
    <col min="14850" max="14850" width="23.42578125" style="4" customWidth="1"/>
    <col min="14851" max="15081" width="9.140625" style="4"/>
    <col min="15082" max="15082" width="10" style="4" bestFit="1" customWidth="1"/>
    <col min="15083" max="15083" width="9.7109375" style="4" bestFit="1" customWidth="1"/>
    <col min="15084" max="15084" width="27.85546875" style="4" bestFit="1" customWidth="1"/>
    <col min="15085" max="15085" width="16.5703125" style="4" customWidth="1"/>
    <col min="15086" max="15086" width="12.140625" style="4" customWidth="1"/>
    <col min="15087" max="15087" width="14.85546875" style="4" customWidth="1"/>
    <col min="15088" max="15088" width="10.7109375" style="4" customWidth="1"/>
    <col min="15089" max="15089" width="29" style="4" bestFit="1" customWidth="1"/>
    <col min="15090" max="15090" width="18.28515625" style="4" customWidth="1"/>
    <col min="15091" max="15091" width="11.140625" style="4" customWidth="1"/>
    <col min="15092" max="15092" width="9.5703125" style="4" customWidth="1"/>
    <col min="15093" max="15093" width="8.28515625" style="4" customWidth="1"/>
    <col min="15094" max="15094" width="15.85546875" style="4" bestFit="1" customWidth="1"/>
    <col min="15095" max="15095" width="24.42578125" style="4" customWidth="1"/>
    <col min="15096" max="15097" width="19.140625" style="4" bestFit="1" customWidth="1"/>
    <col min="15098" max="15098" width="18.28515625" style="4" customWidth="1"/>
    <col min="15099" max="15099" width="25.85546875" style="4" bestFit="1" customWidth="1"/>
    <col min="15100" max="15100" width="25.5703125" style="4" bestFit="1" customWidth="1"/>
    <col min="15101" max="15101" width="2.28515625" style="4" customWidth="1"/>
    <col min="15102" max="15102" width="16.42578125" style="4" customWidth="1"/>
    <col min="15103" max="15103" width="18.28515625" style="4" customWidth="1"/>
    <col min="15104" max="15104" width="14.28515625" style="4" customWidth="1"/>
    <col min="15105" max="15105" width="12.7109375" style="4" customWidth="1"/>
    <col min="15106" max="15106" width="23.42578125" style="4" customWidth="1"/>
    <col min="15107" max="15337" width="9.140625" style="4"/>
    <col min="15338" max="15338" width="10" style="4" bestFit="1" customWidth="1"/>
    <col min="15339" max="15339" width="9.7109375" style="4" bestFit="1" customWidth="1"/>
    <col min="15340" max="15340" width="27.85546875" style="4" bestFit="1" customWidth="1"/>
    <col min="15341" max="15341" width="16.5703125" style="4" customWidth="1"/>
    <col min="15342" max="15342" width="12.140625" style="4" customWidth="1"/>
    <col min="15343" max="15343" width="14.85546875" style="4" customWidth="1"/>
    <col min="15344" max="15344" width="10.7109375" style="4" customWidth="1"/>
    <col min="15345" max="15345" width="29" style="4" bestFit="1" customWidth="1"/>
    <col min="15346" max="15346" width="18.28515625" style="4" customWidth="1"/>
    <col min="15347" max="15347" width="11.140625" style="4" customWidth="1"/>
    <col min="15348" max="15348" width="9.5703125" style="4" customWidth="1"/>
    <col min="15349" max="15349" width="8.28515625" style="4" customWidth="1"/>
    <col min="15350" max="15350" width="15.85546875" style="4" bestFit="1" customWidth="1"/>
    <col min="15351" max="15351" width="24.42578125" style="4" customWidth="1"/>
    <col min="15352" max="15353" width="19.140625" style="4" bestFit="1" customWidth="1"/>
    <col min="15354" max="15354" width="18.28515625" style="4" customWidth="1"/>
    <col min="15355" max="15355" width="25.85546875" style="4" bestFit="1" customWidth="1"/>
    <col min="15356" max="15356" width="25.5703125" style="4" bestFit="1" customWidth="1"/>
    <col min="15357" max="15357" width="2.28515625" style="4" customWidth="1"/>
    <col min="15358" max="15358" width="16.42578125" style="4" customWidth="1"/>
    <col min="15359" max="15359" width="18.28515625" style="4" customWidth="1"/>
    <col min="15360" max="15360" width="14.28515625" style="4" customWidth="1"/>
    <col min="15361" max="15361" width="12.7109375" style="4" customWidth="1"/>
    <col min="15362" max="15362" width="23.42578125" style="4" customWidth="1"/>
    <col min="15363" max="15593" width="9.140625" style="4"/>
    <col min="15594" max="15594" width="10" style="4" bestFit="1" customWidth="1"/>
    <col min="15595" max="15595" width="9.7109375" style="4" bestFit="1" customWidth="1"/>
    <col min="15596" max="15596" width="27.85546875" style="4" bestFit="1" customWidth="1"/>
    <col min="15597" max="15597" width="16.5703125" style="4" customWidth="1"/>
    <col min="15598" max="15598" width="12.140625" style="4" customWidth="1"/>
    <col min="15599" max="15599" width="14.85546875" style="4" customWidth="1"/>
    <col min="15600" max="15600" width="10.7109375" style="4" customWidth="1"/>
    <col min="15601" max="15601" width="29" style="4" bestFit="1" customWidth="1"/>
    <col min="15602" max="15602" width="18.28515625" style="4" customWidth="1"/>
    <col min="15603" max="15603" width="11.140625" style="4" customWidth="1"/>
    <col min="15604" max="15604" width="9.5703125" style="4" customWidth="1"/>
    <col min="15605" max="15605" width="8.28515625" style="4" customWidth="1"/>
    <col min="15606" max="15606" width="15.85546875" style="4" bestFit="1" customWidth="1"/>
    <col min="15607" max="15607" width="24.42578125" style="4" customWidth="1"/>
    <col min="15608" max="15609" width="19.140625" style="4" bestFit="1" customWidth="1"/>
    <col min="15610" max="15610" width="18.28515625" style="4" customWidth="1"/>
    <col min="15611" max="15611" width="25.85546875" style="4" bestFit="1" customWidth="1"/>
    <col min="15612" max="15612" width="25.5703125" style="4" bestFit="1" customWidth="1"/>
    <col min="15613" max="15613" width="2.28515625" style="4" customWidth="1"/>
    <col min="15614" max="15614" width="16.42578125" style="4" customWidth="1"/>
    <col min="15615" max="15615" width="18.28515625" style="4" customWidth="1"/>
    <col min="15616" max="15616" width="14.28515625" style="4" customWidth="1"/>
    <col min="15617" max="15617" width="12.7109375" style="4" customWidth="1"/>
    <col min="15618" max="15618" width="23.42578125" style="4" customWidth="1"/>
    <col min="15619" max="15849" width="9.140625" style="4"/>
    <col min="15850" max="15850" width="10" style="4" bestFit="1" customWidth="1"/>
    <col min="15851" max="15851" width="9.7109375" style="4" bestFit="1" customWidth="1"/>
    <col min="15852" max="15852" width="27.85546875" style="4" bestFit="1" customWidth="1"/>
    <col min="15853" max="15853" width="16.5703125" style="4" customWidth="1"/>
    <col min="15854" max="15854" width="12.140625" style="4" customWidth="1"/>
    <col min="15855" max="15855" width="14.85546875" style="4" customWidth="1"/>
    <col min="15856" max="15856" width="10.7109375" style="4" customWidth="1"/>
    <col min="15857" max="15857" width="29" style="4" bestFit="1" customWidth="1"/>
    <col min="15858" max="15858" width="18.28515625" style="4" customWidth="1"/>
    <col min="15859" max="15859" width="11.140625" style="4" customWidth="1"/>
    <col min="15860" max="15860" width="9.5703125" style="4" customWidth="1"/>
    <col min="15861" max="15861" width="8.28515625" style="4" customWidth="1"/>
    <col min="15862" max="15862" width="15.85546875" style="4" bestFit="1" customWidth="1"/>
    <col min="15863" max="15863" width="24.42578125" style="4" customWidth="1"/>
    <col min="15864" max="15865" width="19.140625" style="4" bestFit="1" customWidth="1"/>
    <col min="15866" max="15866" width="18.28515625" style="4" customWidth="1"/>
    <col min="15867" max="15867" width="25.85546875" style="4" bestFit="1" customWidth="1"/>
    <col min="15868" max="15868" width="25.5703125" style="4" bestFit="1" customWidth="1"/>
    <col min="15869" max="15869" width="2.28515625" style="4" customWidth="1"/>
    <col min="15870" max="15870" width="16.42578125" style="4" customWidth="1"/>
    <col min="15871" max="15871" width="18.28515625" style="4" customWidth="1"/>
    <col min="15872" max="15872" width="14.28515625" style="4" customWidth="1"/>
    <col min="15873" max="15873" width="12.7109375" style="4" customWidth="1"/>
    <col min="15874" max="15874" width="23.42578125" style="4" customWidth="1"/>
    <col min="15875" max="16105" width="9.140625" style="4"/>
    <col min="16106" max="16106" width="10" style="4" bestFit="1" customWidth="1"/>
    <col min="16107" max="16107" width="9.7109375" style="4" bestFit="1" customWidth="1"/>
    <col min="16108" max="16108" width="27.85546875" style="4" bestFit="1" customWidth="1"/>
    <col min="16109" max="16109" width="16.5703125" style="4" customWidth="1"/>
    <col min="16110" max="16110" width="12.140625" style="4" customWidth="1"/>
    <col min="16111" max="16111" width="14.85546875" style="4" customWidth="1"/>
    <col min="16112" max="16112" width="10.7109375" style="4" customWidth="1"/>
    <col min="16113" max="16113" width="29" style="4" bestFit="1" customWidth="1"/>
    <col min="16114" max="16114" width="18.28515625" style="4" customWidth="1"/>
    <col min="16115" max="16115" width="11.140625" style="4" customWidth="1"/>
    <col min="16116" max="16116" width="9.5703125" style="4" customWidth="1"/>
    <col min="16117" max="16117" width="8.28515625" style="4" customWidth="1"/>
    <col min="16118" max="16118" width="15.85546875" style="4" bestFit="1" customWidth="1"/>
    <col min="16119" max="16119" width="24.42578125" style="4" customWidth="1"/>
    <col min="16120" max="16121" width="19.140625" style="4" bestFit="1" customWidth="1"/>
    <col min="16122" max="16122" width="18.28515625" style="4" customWidth="1"/>
    <col min="16123" max="16123" width="25.85546875" style="4" bestFit="1" customWidth="1"/>
    <col min="16124" max="16124" width="25.5703125" style="4" bestFit="1" customWidth="1"/>
    <col min="16125" max="16125" width="2.28515625" style="4" customWidth="1"/>
    <col min="16126" max="16126" width="16.42578125" style="4" customWidth="1"/>
    <col min="16127" max="16127" width="18.28515625" style="4" customWidth="1"/>
    <col min="16128" max="16128" width="14.28515625" style="4" customWidth="1"/>
    <col min="16129" max="16129" width="12.7109375" style="4" customWidth="1"/>
    <col min="16130" max="16130" width="23.42578125" style="4" customWidth="1"/>
    <col min="16131" max="16384" width="9.140625" style="4"/>
  </cols>
  <sheetData>
    <row r="1" spans="1:30" ht="60" customHeight="1" thickBot="1" x14ac:dyDescent="0.3">
      <c r="A1" s="362" t="s">
        <v>0</v>
      </c>
      <c r="B1" s="363"/>
      <c r="C1" s="364"/>
      <c r="D1" s="1">
        <f>D689</f>
        <v>683</v>
      </c>
      <c r="E1" s="365" t="s">
        <v>1542</v>
      </c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7"/>
      <c r="X1" s="368" t="s">
        <v>1526</v>
      </c>
      <c r="Z1" s="292" t="s">
        <v>1531</v>
      </c>
      <c r="AA1" s="293"/>
      <c r="AB1" s="293"/>
      <c r="AC1" s="293"/>
      <c r="AD1" s="294"/>
    </row>
    <row r="2" spans="1:30" ht="84.75" customHeight="1" thickBot="1" x14ac:dyDescent="0.3">
      <c r="A2" s="370" t="s">
        <v>1</v>
      </c>
      <c r="B2" s="373" t="s">
        <v>2</v>
      </c>
      <c r="C2" s="376" t="s">
        <v>3</v>
      </c>
      <c r="D2" s="379" t="s">
        <v>4</v>
      </c>
      <c r="E2" s="356" t="s">
        <v>5</v>
      </c>
      <c r="F2" s="385" t="s">
        <v>6</v>
      </c>
      <c r="G2" s="388" t="s">
        <v>7</v>
      </c>
      <c r="H2" s="385" t="s">
        <v>8</v>
      </c>
      <c r="I2" s="388" t="s">
        <v>9</v>
      </c>
      <c r="J2" s="390" t="s">
        <v>1527</v>
      </c>
      <c r="K2" s="393" t="s">
        <v>10</v>
      </c>
      <c r="L2" s="393" t="s">
        <v>830</v>
      </c>
      <c r="M2" s="353" t="s">
        <v>11</v>
      </c>
      <c r="N2" s="356" t="s">
        <v>12</v>
      </c>
      <c r="O2" s="356" t="s">
        <v>13</v>
      </c>
      <c r="P2" s="347" t="s">
        <v>14</v>
      </c>
      <c r="Q2" s="382" t="s">
        <v>15</v>
      </c>
      <c r="R2" s="359" t="s">
        <v>16</v>
      </c>
      <c r="S2" s="340" t="s">
        <v>831</v>
      </c>
      <c r="T2" s="341"/>
      <c r="U2" s="344" t="s">
        <v>17</v>
      </c>
      <c r="V2" s="347" t="s">
        <v>18</v>
      </c>
      <c r="W2" s="350" t="s">
        <v>1541</v>
      </c>
      <c r="X2" s="369"/>
      <c r="Z2" s="295" t="s">
        <v>1532</v>
      </c>
      <c r="AA2" s="296"/>
      <c r="AB2" s="296"/>
      <c r="AC2" s="296"/>
      <c r="AD2" s="297"/>
    </row>
    <row r="3" spans="1:30" ht="66.75" customHeight="1" thickBot="1" x14ac:dyDescent="0.3">
      <c r="A3" s="371"/>
      <c r="B3" s="374"/>
      <c r="C3" s="377"/>
      <c r="D3" s="380"/>
      <c r="E3" s="357"/>
      <c r="F3" s="386"/>
      <c r="G3" s="389"/>
      <c r="H3" s="386"/>
      <c r="I3" s="389"/>
      <c r="J3" s="391"/>
      <c r="K3" s="394"/>
      <c r="L3" s="394"/>
      <c r="M3" s="354"/>
      <c r="N3" s="357"/>
      <c r="O3" s="357"/>
      <c r="P3" s="348"/>
      <c r="Q3" s="383"/>
      <c r="R3" s="360"/>
      <c r="S3" s="342"/>
      <c r="T3" s="343"/>
      <c r="U3" s="345"/>
      <c r="V3" s="348"/>
      <c r="W3" s="351"/>
      <c r="X3" s="369"/>
      <c r="Z3" s="298" t="s">
        <v>19</v>
      </c>
      <c r="AA3" s="300" t="s">
        <v>20</v>
      </c>
      <c r="AB3" s="300" t="s">
        <v>1533</v>
      </c>
      <c r="AC3" s="302" t="s">
        <v>1534</v>
      </c>
      <c r="AD3" s="304" t="s">
        <v>1535</v>
      </c>
    </row>
    <row r="4" spans="1:30" ht="43.5" customHeight="1" thickBot="1" x14ac:dyDescent="0.3">
      <c r="A4" s="372"/>
      <c r="B4" s="375"/>
      <c r="C4" s="378"/>
      <c r="D4" s="381"/>
      <c r="E4" s="358"/>
      <c r="F4" s="387"/>
      <c r="G4" s="389"/>
      <c r="H4" s="387"/>
      <c r="I4" s="389"/>
      <c r="J4" s="392"/>
      <c r="K4" s="395"/>
      <c r="L4" s="395"/>
      <c r="M4" s="355"/>
      <c r="N4" s="358"/>
      <c r="O4" s="358"/>
      <c r="P4" s="349"/>
      <c r="Q4" s="384"/>
      <c r="R4" s="361"/>
      <c r="S4" s="5" t="s">
        <v>19</v>
      </c>
      <c r="T4" s="6" t="s">
        <v>20</v>
      </c>
      <c r="U4" s="346"/>
      <c r="V4" s="349"/>
      <c r="W4" s="352"/>
      <c r="X4" s="369"/>
      <c r="Z4" s="299"/>
      <c r="AA4" s="301"/>
      <c r="AB4" s="301"/>
      <c r="AC4" s="303"/>
      <c r="AD4" s="305"/>
    </row>
    <row r="5" spans="1:30" ht="36.75" customHeight="1" thickBot="1" x14ac:dyDescent="0.3">
      <c r="A5" s="7" t="s">
        <v>21</v>
      </c>
      <c r="B5" s="8" t="s">
        <v>22</v>
      </c>
      <c r="C5" s="7" t="s">
        <v>23</v>
      </c>
      <c r="D5" s="8" t="s">
        <v>24</v>
      </c>
      <c r="E5" s="8" t="s">
        <v>25</v>
      </c>
      <c r="F5" s="8" t="s">
        <v>26</v>
      </c>
      <c r="G5" s="8" t="s">
        <v>27</v>
      </c>
      <c r="H5" s="8" t="s">
        <v>28</v>
      </c>
      <c r="I5" s="8" t="s">
        <v>29</v>
      </c>
      <c r="J5" s="8" t="s">
        <v>30</v>
      </c>
      <c r="K5" s="8" t="s">
        <v>31</v>
      </c>
      <c r="L5" s="8" t="s">
        <v>32</v>
      </c>
      <c r="M5" s="8" t="s">
        <v>33</v>
      </c>
      <c r="N5" s="8" t="s">
        <v>34</v>
      </c>
      <c r="O5" s="8" t="s">
        <v>35</v>
      </c>
      <c r="P5" s="8" t="s">
        <v>36</v>
      </c>
      <c r="Q5" s="8" t="s">
        <v>37</v>
      </c>
      <c r="R5" s="8" t="s">
        <v>38</v>
      </c>
      <c r="S5" s="8" t="s">
        <v>39</v>
      </c>
      <c r="T5" s="8" t="s">
        <v>40</v>
      </c>
      <c r="U5" s="8" t="s">
        <v>41</v>
      </c>
      <c r="V5" s="8" t="s">
        <v>42</v>
      </c>
      <c r="W5" s="9" t="s">
        <v>43</v>
      </c>
      <c r="X5" s="280" t="s">
        <v>44</v>
      </c>
      <c r="Z5" s="247" t="s">
        <v>1536</v>
      </c>
      <c r="AA5" s="248" t="s">
        <v>1537</v>
      </c>
      <c r="AB5" s="248" t="s">
        <v>1538</v>
      </c>
      <c r="AC5" s="249" t="s">
        <v>1539</v>
      </c>
      <c r="AD5" s="250" t="s">
        <v>1540</v>
      </c>
    </row>
    <row r="6" spans="1:30" ht="26.1" customHeight="1" x14ac:dyDescent="0.25">
      <c r="A6" s="10">
        <v>1</v>
      </c>
      <c r="B6" s="11">
        <v>1</v>
      </c>
      <c r="C6" s="12" t="s">
        <v>45</v>
      </c>
      <c r="D6" s="13" t="s">
        <v>977</v>
      </c>
      <c r="E6" s="14" t="s">
        <v>57</v>
      </c>
      <c r="F6" s="15" t="s">
        <v>58</v>
      </c>
      <c r="G6" s="16" t="s">
        <v>59</v>
      </c>
      <c r="H6" s="235" t="s">
        <v>71</v>
      </c>
      <c r="I6" s="17" t="s">
        <v>60</v>
      </c>
      <c r="J6" s="228">
        <v>73400</v>
      </c>
      <c r="K6" s="18" t="s">
        <v>61</v>
      </c>
      <c r="L6" s="19" t="s">
        <v>51</v>
      </c>
      <c r="M6" s="213">
        <v>2017</v>
      </c>
      <c r="N6" s="20">
        <v>1600</v>
      </c>
      <c r="O6" s="185">
        <v>107</v>
      </c>
      <c r="P6" s="222">
        <v>9</v>
      </c>
      <c r="Q6" s="21">
        <v>42884</v>
      </c>
      <c r="R6" s="22">
        <v>45430</v>
      </c>
      <c r="S6" s="164">
        <v>45805</v>
      </c>
      <c r="T6" s="165">
        <v>45805</v>
      </c>
      <c r="U6" s="23" t="s">
        <v>52</v>
      </c>
      <c r="V6" s="24" t="s">
        <v>53</v>
      </c>
      <c r="W6" s="124"/>
      <c r="X6" s="281">
        <v>51900</v>
      </c>
      <c r="Z6" s="255"/>
      <c r="AA6" s="256"/>
      <c r="AB6" s="256"/>
      <c r="AC6" s="259"/>
      <c r="AD6" s="273">
        <f t="shared" ref="AD6:AD69" si="0">SUM(Z6:AC6)</f>
        <v>0</v>
      </c>
    </row>
    <row r="7" spans="1:30" ht="26.1" customHeight="1" x14ac:dyDescent="0.25">
      <c r="A7" s="10">
        <f>A6+1</f>
        <v>2</v>
      </c>
      <c r="B7" s="11">
        <f>B6+1</f>
        <v>2</v>
      </c>
      <c r="C7" s="12" t="s">
        <v>45</v>
      </c>
      <c r="D7" s="13" t="s">
        <v>1018</v>
      </c>
      <c r="E7" s="14" t="s">
        <v>46</v>
      </c>
      <c r="F7" s="15" t="s">
        <v>54</v>
      </c>
      <c r="G7" s="16" t="s">
        <v>55</v>
      </c>
      <c r="H7" s="235" t="s">
        <v>71</v>
      </c>
      <c r="I7" s="17" t="s">
        <v>62</v>
      </c>
      <c r="J7" s="228">
        <v>186900</v>
      </c>
      <c r="K7" s="18" t="s">
        <v>50</v>
      </c>
      <c r="L7" s="25" t="s">
        <v>51</v>
      </c>
      <c r="M7" s="214">
        <v>2018</v>
      </c>
      <c r="N7" s="20">
        <v>2000</v>
      </c>
      <c r="O7" s="185">
        <v>162</v>
      </c>
      <c r="P7" s="222">
        <v>5</v>
      </c>
      <c r="Q7" s="21">
        <v>43263</v>
      </c>
      <c r="R7" s="22">
        <v>45454</v>
      </c>
      <c r="S7" s="164">
        <v>45819</v>
      </c>
      <c r="T7" s="165">
        <v>45819</v>
      </c>
      <c r="U7" s="23" t="s">
        <v>52</v>
      </c>
      <c r="V7" s="24" t="s">
        <v>53</v>
      </c>
      <c r="W7" s="125"/>
      <c r="X7" s="281">
        <v>62800</v>
      </c>
      <c r="Z7" s="260"/>
      <c r="AA7" s="261"/>
      <c r="AB7" s="261"/>
      <c r="AC7" s="262"/>
      <c r="AD7" s="275">
        <f t="shared" si="0"/>
        <v>0</v>
      </c>
    </row>
    <row r="8" spans="1:30" ht="26.1" customHeight="1" x14ac:dyDescent="0.25">
      <c r="A8" s="10">
        <f>A7+1</f>
        <v>3</v>
      </c>
      <c r="B8" s="11">
        <f>B7+1</f>
        <v>3</v>
      </c>
      <c r="C8" s="12" t="s">
        <v>45</v>
      </c>
      <c r="D8" s="13" t="s">
        <v>1019</v>
      </c>
      <c r="E8" s="14" t="s">
        <v>46</v>
      </c>
      <c r="F8" s="15" t="s">
        <v>54</v>
      </c>
      <c r="G8" s="16" t="s">
        <v>55</v>
      </c>
      <c r="H8" s="235" t="s">
        <v>71</v>
      </c>
      <c r="I8" s="17" t="s">
        <v>63</v>
      </c>
      <c r="J8" s="228">
        <v>173550</v>
      </c>
      <c r="K8" s="18" t="s">
        <v>50</v>
      </c>
      <c r="L8" s="19" t="s">
        <v>51</v>
      </c>
      <c r="M8" s="213">
        <v>2018</v>
      </c>
      <c r="N8" s="20">
        <v>2000</v>
      </c>
      <c r="O8" s="185">
        <v>162</v>
      </c>
      <c r="P8" s="222">
        <v>5</v>
      </c>
      <c r="Q8" s="21">
        <v>43263</v>
      </c>
      <c r="R8" s="22">
        <v>45454</v>
      </c>
      <c r="S8" s="164">
        <v>45819</v>
      </c>
      <c r="T8" s="165">
        <v>45819</v>
      </c>
      <c r="U8" s="23" t="s">
        <v>52</v>
      </c>
      <c r="V8" s="24" t="s">
        <v>53</v>
      </c>
      <c r="W8" s="125"/>
      <c r="X8" s="281">
        <v>64500</v>
      </c>
      <c r="Z8" s="260"/>
      <c r="AA8" s="261"/>
      <c r="AB8" s="261"/>
      <c r="AC8" s="262"/>
      <c r="AD8" s="275">
        <f t="shared" si="0"/>
        <v>0</v>
      </c>
    </row>
    <row r="9" spans="1:30" ht="26.1" customHeight="1" x14ac:dyDescent="0.25">
      <c r="A9" s="10">
        <f t="shared" ref="A9:B24" si="1">A8+1</f>
        <v>4</v>
      </c>
      <c r="B9" s="11">
        <f t="shared" si="1"/>
        <v>4</v>
      </c>
      <c r="C9" s="12" t="s">
        <v>45</v>
      </c>
      <c r="D9" s="13" t="s">
        <v>1280</v>
      </c>
      <c r="E9" s="14" t="s">
        <v>46</v>
      </c>
      <c r="F9" s="15" t="s">
        <v>54</v>
      </c>
      <c r="G9" s="16" t="s">
        <v>64</v>
      </c>
      <c r="H9" s="235" t="s">
        <v>71</v>
      </c>
      <c r="I9" s="17" t="s">
        <v>72</v>
      </c>
      <c r="J9" s="228">
        <v>78500</v>
      </c>
      <c r="K9" s="18" t="s">
        <v>50</v>
      </c>
      <c r="L9" s="19" t="s">
        <v>51</v>
      </c>
      <c r="M9" s="213">
        <v>2022</v>
      </c>
      <c r="N9" s="20">
        <v>2000</v>
      </c>
      <c r="O9" s="185">
        <v>206</v>
      </c>
      <c r="P9" s="222">
        <v>5</v>
      </c>
      <c r="Q9" s="21">
        <v>44839</v>
      </c>
      <c r="R9" s="22">
        <v>45934</v>
      </c>
      <c r="S9" s="164">
        <v>45934</v>
      </c>
      <c r="T9" s="165">
        <v>45934</v>
      </c>
      <c r="U9" s="23" t="s">
        <v>73</v>
      </c>
      <c r="V9" s="24" t="s">
        <v>53</v>
      </c>
      <c r="W9" s="124"/>
      <c r="X9" s="281">
        <v>119300</v>
      </c>
      <c r="Z9" s="260"/>
      <c r="AA9" s="261"/>
      <c r="AB9" s="261"/>
      <c r="AC9" s="262"/>
      <c r="AD9" s="275">
        <f t="shared" si="0"/>
        <v>0</v>
      </c>
    </row>
    <row r="10" spans="1:30" ht="26.1" customHeight="1" x14ac:dyDescent="0.25">
      <c r="A10" s="10">
        <f t="shared" si="1"/>
        <v>5</v>
      </c>
      <c r="B10" s="11">
        <f t="shared" si="1"/>
        <v>5</v>
      </c>
      <c r="C10" s="12" t="s">
        <v>45</v>
      </c>
      <c r="D10" s="13" t="s">
        <v>1281</v>
      </c>
      <c r="E10" s="14" t="s">
        <v>46</v>
      </c>
      <c r="F10" s="15" t="s">
        <v>54</v>
      </c>
      <c r="G10" s="16" t="s">
        <v>64</v>
      </c>
      <c r="H10" s="235" t="s">
        <v>71</v>
      </c>
      <c r="I10" s="17" t="s">
        <v>74</v>
      </c>
      <c r="J10" s="228">
        <v>107400</v>
      </c>
      <c r="K10" s="18" t="s">
        <v>50</v>
      </c>
      <c r="L10" s="19" t="s">
        <v>51</v>
      </c>
      <c r="M10" s="213">
        <v>2022</v>
      </c>
      <c r="N10" s="20">
        <v>2000</v>
      </c>
      <c r="O10" s="185">
        <v>206</v>
      </c>
      <c r="P10" s="222">
        <v>5</v>
      </c>
      <c r="Q10" s="21">
        <v>44839</v>
      </c>
      <c r="R10" s="22">
        <v>45934</v>
      </c>
      <c r="S10" s="164">
        <v>45934</v>
      </c>
      <c r="T10" s="165">
        <v>45934</v>
      </c>
      <c r="U10" s="23" t="s">
        <v>73</v>
      </c>
      <c r="V10" s="24" t="s">
        <v>53</v>
      </c>
      <c r="W10" s="124"/>
      <c r="X10" s="281">
        <v>112800</v>
      </c>
      <c r="Z10" s="260"/>
      <c r="AA10" s="261"/>
      <c r="AB10" s="261"/>
      <c r="AC10" s="262"/>
      <c r="AD10" s="275">
        <f t="shared" si="0"/>
        <v>0</v>
      </c>
    </row>
    <row r="11" spans="1:30" ht="26.1" customHeight="1" x14ac:dyDescent="0.25">
      <c r="A11" s="10">
        <f t="shared" si="1"/>
        <v>6</v>
      </c>
      <c r="B11" s="11">
        <f t="shared" si="1"/>
        <v>6</v>
      </c>
      <c r="C11" s="12" t="s">
        <v>45</v>
      </c>
      <c r="D11" s="13" t="s">
        <v>978</v>
      </c>
      <c r="E11" s="14" t="s">
        <v>46</v>
      </c>
      <c r="F11" s="15" t="s">
        <v>54</v>
      </c>
      <c r="G11" s="16" t="s">
        <v>55</v>
      </c>
      <c r="H11" s="235" t="s">
        <v>71</v>
      </c>
      <c r="I11" s="17" t="s">
        <v>56</v>
      </c>
      <c r="J11" s="228">
        <v>168600</v>
      </c>
      <c r="K11" s="18" t="s">
        <v>50</v>
      </c>
      <c r="L11" s="19" t="s">
        <v>51</v>
      </c>
      <c r="M11" s="213">
        <v>2017</v>
      </c>
      <c r="N11" s="20">
        <v>2000</v>
      </c>
      <c r="O11" s="185">
        <v>162</v>
      </c>
      <c r="P11" s="222">
        <v>5</v>
      </c>
      <c r="Q11" s="21">
        <v>43032</v>
      </c>
      <c r="R11" s="22">
        <v>45584</v>
      </c>
      <c r="S11" s="164">
        <v>45953</v>
      </c>
      <c r="T11" s="165">
        <v>45953</v>
      </c>
      <c r="U11" s="23" t="s">
        <v>52</v>
      </c>
      <c r="V11" s="24" t="s">
        <v>53</v>
      </c>
      <c r="W11" s="124"/>
      <c r="X11" s="281">
        <v>62300</v>
      </c>
      <c r="Z11" s="260"/>
      <c r="AA11" s="261"/>
      <c r="AB11" s="261"/>
      <c r="AC11" s="262"/>
      <c r="AD11" s="275">
        <f t="shared" si="0"/>
        <v>0</v>
      </c>
    </row>
    <row r="12" spans="1:30" ht="26.1" customHeight="1" x14ac:dyDescent="0.25">
      <c r="A12" s="10">
        <f t="shared" si="1"/>
        <v>7</v>
      </c>
      <c r="B12" s="11">
        <f t="shared" si="1"/>
        <v>7</v>
      </c>
      <c r="C12" s="12" t="s">
        <v>45</v>
      </c>
      <c r="D12" s="13" t="s">
        <v>1445</v>
      </c>
      <c r="E12" s="14" t="s">
        <v>46</v>
      </c>
      <c r="F12" s="15" t="s">
        <v>54</v>
      </c>
      <c r="G12" s="16" t="s">
        <v>64</v>
      </c>
      <c r="H12" s="235" t="s">
        <v>71</v>
      </c>
      <c r="I12" s="17" t="s">
        <v>81</v>
      </c>
      <c r="J12" s="228">
        <v>60300</v>
      </c>
      <c r="K12" s="18" t="s">
        <v>50</v>
      </c>
      <c r="L12" s="19" t="s">
        <v>51</v>
      </c>
      <c r="M12" s="213">
        <v>2023</v>
      </c>
      <c r="N12" s="20">
        <v>2000</v>
      </c>
      <c r="O12" s="185">
        <v>206</v>
      </c>
      <c r="P12" s="222">
        <v>5</v>
      </c>
      <c r="Q12" s="21">
        <v>45223</v>
      </c>
      <c r="R12" s="22">
        <v>46319</v>
      </c>
      <c r="S12" s="164">
        <v>45953</v>
      </c>
      <c r="T12" s="165">
        <v>45953</v>
      </c>
      <c r="U12" s="23" t="s">
        <v>73</v>
      </c>
      <c r="V12" s="24" t="s">
        <v>53</v>
      </c>
      <c r="W12" s="124"/>
      <c r="X12" s="281">
        <v>133500</v>
      </c>
      <c r="Z12" s="260"/>
      <c r="AA12" s="261"/>
      <c r="AB12" s="261"/>
      <c r="AC12" s="262"/>
      <c r="AD12" s="275">
        <f t="shared" si="0"/>
        <v>0</v>
      </c>
    </row>
    <row r="13" spans="1:30" ht="26.1" customHeight="1" x14ac:dyDescent="0.25">
      <c r="A13" s="10">
        <f t="shared" si="1"/>
        <v>8</v>
      </c>
      <c r="B13" s="11">
        <f t="shared" si="1"/>
        <v>8</v>
      </c>
      <c r="C13" s="12" t="s">
        <v>45</v>
      </c>
      <c r="D13" s="13" t="s">
        <v>1446</v>
      </c>
      <c r="E13" s="14" t="s">
        <v>46</v>
      </c>
      <c r="F13" s="15" t="s">
        <v>54</v>
      </c>
      <c r="G13" s="16" t="s">
        <v>64</v>
      </c>
      <c r="H13" s="235" t="s">
        <v>71</v>
      </c>
      <c r="I13" s="17" t="s">
        <v>82</v>
      </c>
      <c r="J13" s="228">
        <v>22000</v>
      </c>
      <c r="K13" s="18" t="s">
        <v>50</v>
      </c>
      <c r="L13" s="19" t="s">
        <v>51</v>
      </c>
      <c r="M13" s="213">
        <v>2023</v>
      </c>
      <c r="N13" s="20">
        <v>2000</v>
      </c>
      <c r="O13" s="185">
        <v>206</v>
      </c>
      <c r="P13" s="222">
        <v>5</v>
      </c>
      <c r="Q13" s="21">
        <v>45223</v>
      </c>
      <c r="R13" s="22">
        <v>46319</v>
      </c>
      <c r="S13" s="164">
        <v>45953</v>
      </c>
      <c r="T13" s="165">
        <v>45953</v>
      </c>
      <c r="U13" s="23" t="s">
        <v>73</v>
      </c>
      <c r="V13" s="24" t="s">
        <v>53</v>
      </c>
      <c r="W13" s="124"/>
      <c r="X13" s="281">
        <v>143200</v>
      </c>
      <c r="Z13" s="260"/>
      <c r="AA13" s="261"/>
      <c r="AB13" s="261"/>
      <c r="AC13" s="262"/>
      <c r="AD13" s="275">
        <f t="shared" si="0"/>
        <v>0</v>
      </c>
    </row>
    <row r="14" spans="1:30" ht="26.1" customHeight="1" x14ac:dyDescent="0.25">
      <c r="A14" s="10">
        <f t="shared" si="1"/>
        <v>9</v>
      </c>
      <c r="B14" s="11">
        <f t="shared" si="1"/>
        <v>9</v>
      </c>
      <c r="C14" s="12" t="s">
        <v>45</v>
      </c>
      <c r="D14" s="13" t="s">
        <v>1447</v>
      </c>
      <c r="E14" s="14" t="s">
        <v>46</v>
      </c>
      <c r="F14" s="15" t="s">
        <v>54</v>
      </c>
      <c r="G14" s="16" t="s">
        <v>64</v>
      </c>
      <c r="H14" s="235" t="s">
        <v>71</v>
      </c>
      <c r="I14" s="17" t="s">
        <v>83</v>
      </c>
      <c r="J14" s="228">
        <v>27700</v>
      </c>
      <c r="K14" s="18" t="s">
        <v>50</v>
      </c>
      <c r="L14" s="19" t="s">
        <v>51</v>
      </c>
      <c r="M14" s="213">
        <v>2023</v>
      </c>
      <c r="N14" s="20">
        <v>2000</v>
      </c>
      <c r="O14" s="185">
        <v>206</v>
      </c>
      <c r="P14" s="222">
        <v>5</v>
      </c>
      <c r="Q14" s="21">
        <v>45223</v>
      </c>
      <c r="R14" s="22">
        <v>46319</v>
      </c>
      <c r="S14" s="164">
        <v>45953</v>
      </c>
      <c r="T14" s="165">
        <v>45953</v>
      </c>
      <c r="U14" s="23" t="s">
        <v>73</v>
      </c>
      <c r="V14" s="24" t="s">
        <v>53</v>
      </c>
      <c r="W14" s="124"/>
      <c r="X14" s="281">
        <v>141900</v>
      </c>
      <c r="Z14" s="260"/>
      <c r="AA14" s="261"/>
      <c r="AB14" s="261"/>
      <c r="AC14" s="262"/>
      <c r="AD14" s="275">
        <f t="shared" si="0"/>
        <v>0</v>
      </c>
    </row>
    <row r="15" spans="1:30" ht="26.1" customHeight="1" x14ac:dyDescent="0.25">
      <c r="A15" s="10">
        <f t="shared" si="1"/>
        <v>10</v>
      </c>
      <c r="B15" s="11">
        <f t="shared" si="1"/>
        <v>10</v>
      </c>
      <c r="C15" s="12" t="s">
        <v>45</v>
      </c>
      <c r="D15" s="13" t="s">
        <v>1448</v>
      </c>
      <c r="E15" s="14" t="s">
        <v>46</v>
      </c>
      <c r="F15" s="15" t="s">
        <v>54</v>
      </c>
      <c r="G15" s="16" t="s">
        <v>64</v>
      </c>
      <c r="H15" s="235" t="s">
        <v>71</v>
      </c>
      <c r="I15" s="17" t="s">
        <v>84</v>
      </c>
      <c r="J15" s="228">
        <v>70500</v>
      </c>
      <c r="K15" s="18" t="s">
        <v>50</v>
      </c>
      <c r="L15" s="19" t="s">
        <v>51</v>
      </c>
      <c r="M15" s="213">
        <v>2023</v>
      </c>
      <c r="N15" s="20">
        <v>2000</v>
      </c>
      <c r="O15" s="185">
        <v>206</v>
      </c>
      <c r="P15" s="222">
        <v>5</v>
      </c>
      <c r="Q15" s="21">
        <v>45223</v>
      </c>
      <c r="R15" s="22">
        <v>46319</v>
      </c>
      <c r="S15" s="164">
        <v>45953</v>
      </c>
      <c r="T15" s="165">
        <v>45953</v>
      </c>
      <c r="U15" s="23" t="s">
        <v>73</v>
      </c>
      <c r="V15" s="24" t="s">
        <v>53</v>
      </c>
      <c r="W15" s="124"/>
      <c r="X15" s="281">
        <v>130900</v>
      </c>
      <c r="Z15" s="260"/>
      <c r="AA15" s="261"/>
      <c r="AB15" s="261"/>
      <c r="AC15" s="262"/>
      <c r="AD15" s="275">
        <f t="shared" si="0"/>
        <v>0</v>
      </c>
    </row>
    <row r="16" spans="1:30" ht="26.1" customHeight="1" x14ac:dyDescent="0.25">
      <c r="A16" s="10">
        <f t="shared" si="1"/>
        <v>11</v>
      </c>
      <c r="B16" s="11">
        <f t="shared" si="1"/>
        <v>11</v>
      </c>
      <c r="C16" s="12" t="s">
        <v>45</v>
      </c>
      <c r="D16" s="13" t="s">
        <v>1020</v>
      </c>
      <c r="E16" s="14" t="s">
        <v>46</v>
      </c>
      <c r="F16" s="15" t="s">
        <v>54</v>
      </c>
      <c r="G16" s="16" t="s">
        <v>64</v>
      </c>
      <c r="H16" s="235" t="s">
        <v>71</v>
      </c>
      <c r="I16" s="17" t="s">
        <v>65</v>
      </c>
      <c r="J16" s="228">
        <v>234900</v>
      </c>
      <c r="K16" s="18" t="s">
        <v>50</v>
      </c>
      <c r="L16" s="19" t="s">
        <v>51</v>
      </c>
      <c r="M16" s="213">
        <v>2018</v>
      </c>
      <c r="N16" s="20">
        <v>2000</v>
      </c>
      <c r="O16" s="185">
        <v>200</v>
      </c>
      <c r="P16" s="222">
        <v>5</v>
      </c>
      <c r="Q16" s="21">
        <v>43432</v>
      </c>
      <c r="R16" s="22">
        <v>45617</v>
      </c>
      <c r="S16" s="164">
        <v>45988</v>
      </c>
      <c r="T16" s="165">
        <v>45988</v>
      </c>
      <c r="U16" s="23" t="s">
        <v>52</v>
      </c>
      <c r="V16" s="24" t="s">
        <v>53</v>
      </c>
      <c r="W16" s="125"/>
      <c r="X16" s="281">
        <v>57300</v>
      </c>
      <c r="Z16" s="260"/>
      <c r="AA16" s="261"/>
      <c r="AB16" s="261"/>
      <c r="AC16" s="262"/>
      <c r="AD16" s="275">
        <f t="shared" si="0"/>
        <v>0</v>
      </c>
    </row>
    <row r="17" spans="1:30" ht="26.1" customHeight="1" x14ac:dyDescent="0.25">
      <c r="A17" s="10">
        <f t="shared" si="1"/>
        <v>12</v>
      </c>
      <c r="B17" s="11">
        <f t="shared" si="1"/>
        <v>12</v>
      </c>
      <c r="C17" s="12" t="s">
        <v>45</v>
      </c>
      <c r="D17" s="13" t="s">
        <v>1021</v>
      </c>
      <c r="E17" s="14" t="s">
        <v>46</v>
      </c>
      <c r="F17" s="15" t="s">
        <v>54</v>
      </c>
      <c r="G17" s="16" t="s">
        <v>64</v>
      </c>
      <c r="H17" s="235" t="s">
        <v>71</v>
      </c>
      <c r="I17" s="17" t="s">
        <v>66</v>
      </c>
      <c r="J17" s="228">
        <v>221400</v>
      </c>
      <c r="K17" s="18" t="s">
        <v>50</v>
      </c>
      <c r="L17" s="19" t="s">
        <v>51</v>
      </c>
      <c r="M17" s="213">
        <v>2018</v>
      </c>
      <c r="N17" s="20">
        <v>2000</v>
      </c>
      <c r="O17" s="185">
        <v>200</v>
      </c>
      <c r="P17" s="222">
        <v>5</v>
      </c>
      <c r="Q17" s="21">
        <v>43432</v>
      </c>
      <c r="R17" s="22">
        <v>45617</v>
      </c>
      <c r="S17" s="164">
        <v>45988</v>
      </c>
      <c r="T17" s="165">
        <v>45988</v>
      </c>
      <c r="U17" s="23" t="s">
        <v>52</v>
      </c>
      <c r="V17" s="24" t="s">
        <v>53</v>
      </c>
      <c r="W17" s="125"/>
      <c r="X17" s="281">
        <v>59100</v>
      </c>
      <c r="Z17" s="260"/>
      <c r="AA17" s="261"/>
      <c r="AB17" s="261"/>
      <c r="AC17" s="262"/>
      <c r="AD17" s="275">
        <f t="shared" si="0"/>
        <v>0</v>
      </c>
    </row>
    <row r="18" spans="1:30" ht="26.1" customHeight="1" x14ac:dyDescent="0.25">
      <c r="A18" s="10">
        <f t="shared" si="1"/>
        <v>13</v>
      </c>
      <c r="B18" s="11">
        <f t="shared" si="1"/>
        <v>13</v>
      </c>
      <c r="C18" s="12" t="s">
        <v>45</v>
      </c>
      <c r="D18" s="13" t="s">
        <v>973</v>
      </c>
      <c r="E18" s="14" t="s">
        <v>46</v>
      </c>
      <c r="F18" s="15" t="s">
        <v>47</v>
      </c>
      <c r="G18" s="16" t="s">
        <v>48</v>
      </c>
      <c r="H18" s="235" t="s">
        <v>71</v>
      </c>
      <c r="I18" s="17" t="s">
        <v>49</v>
      </c>
      <c r="J18" s="228">
        <v>98300</v>
      </c>
      <c r="K18" s="18" t="s">
        <v>50</v>
      </c>
      <c r="L18" s="19" t="s">
        <v>51</v>
      </c>
      <c r="M18" s="213">
        <v>2016</v>
      </c>
      <c r="N18" s="20">
        <v>1400</v>
      </c>
      <c r="O18" s="185">
        <v>110</v>
      </c>
      <c r="P18" s="222">
        <v>5</v>
      </c>
      <c r="Q18" s="21">
        <v>42703</v>
      </c>
      <c r="R18" s="22">
        <v>45617</v>
      </c>
      <c r="S18" s="164">
        <v>45989</v>
      </c>
      <c r="T18" s="165">
        <v>45989</v>
      </c>
      <c r="U18" s="23" t="s">
        <v>52</v>
      </c>
      <c r="V18" s="24" t="s">
        <v>53</v>
      </c>
      <c r="W18" s="124"/>
      <c r="X18" s="281">
        <v>37800</v>
      </c>
      <c r="Z18" s="260"/>
      <c r="AA18" s="261"/>
      <c r="AB18" s="261"/>
      <c r="AC18" s="262"/>
      <c r="AD18" s="275">
        <f t="shared" si="0"/>
        <v>0</v>
      </c>
    </row>
    <row r="19" spans="1:30" ht="26.1" customHeight="1" x14ac:dyDescent="0.25">
      <c r="A19" s="10">
        <f t="shared" si="1"/>
        <v>14</v>
      </c>
      <c r="B19" s="11">
        <f t="shared" si="1"/>
        <v>14</v>
      </c>
      <c r="C19" s="12" t="s">
        <v>45</v>
      </c>
      <c r="D19" s="13" t="s">
        <v>1180</v>
      </c>
      <c r="E19" s="14" t="s">
        <v>67</v>
      </c>
      <c r="F19" s="15" t="s">
        <v>68</v>
      </c>
      <c r="G19" s="16" t="s">
        <v>64</v>
      </c>
      <c r="H19" s="235" t="s">
        <v>71</v>
      </c>
      <c r="I19" s="17" t="s">
        <v>69</v>
      </c>
      <c r="J19" s="228">
        <v>44200</v>
      </c>
      <c r="K19" s="18" t="s">
        <v>50</v>
      </c>
      <c r="L19" s="19" t="s">
        <v>51</v>
      </c>
      <c r="M19" s="213">
        <v>2020</v>
      </c>
      <c r="N19" s="20">
        <v>1300</v>
      </c>
      <c r="O19" s="185">
        <v>96</v>
      </c>
      <c r="P19" s="222">
        <v>5</v>
      </c>
      <c r="Q19" s="21">
        <v>44167</v>
      </c>
      <c r="R19" s="22">
        <v>45617</v>
      </c>
      <c r="S19" s="164">
        <v>45992</v>
      </c>
      <c r="T19" s="165">
        <v>45992</v>
      </c>
      <c r="U19" s="23" t="s">
        <v>70</v>
      </c>
      <c r="V19" s="24" t="s">
        <v>53</v>
      </c>
      <c r="W19" s="124"/>
      <c r="X19" s="281">
        <v>58400</v>
      </c>
      <c r="Z19" s="260"/>
      <c r="AA19" s="261"/>
      <c r="AB19" s="261"/>
      <c r="AC19" s="262"/>
      <c r="AD19" s="275">
        <f t="shared" si="0"/>
        <v>0</v>
      </c>
    </row>
    <row r="20" spans="1:30" ht="26.1" customHeight="1" x14ac:dyDescent="0.25">
      <c r="A20" s="10">
        <f t="shared" si="1"/>
        <v>15</v>
      </c>
      <c r="B20" s="11">
        <f t="shared" si="1"/>
        <v>15</v>
      </c>
      <c r="C20" s="12" t="s">
        <v>45</v>
      </c>
      <c r="D20" s="13" t="s">
        <v>1449</v>
      </c>
      <c r="E20" s="14" t="s">
        <v>46</v>
      </c>
      <c r="F20" s="15" t="s">
        <v>47</v>
      </c>
      <c r="G20" s="16" t="s">
        <v>48</v>
      </c>
      <c r="H20" s="235" t="s">
        <v>71</v>
      </c>
      <c r="I20" s="17" t="s">
        <v>75</v>
      </c>
      <c r="J20" s="228">
        <v>23800</v>
      </c>
      <c r="K20" s="18" t="s">
        <v>50</v>
      </c>
      <c r="L20" s="19" t="s">
        <v>51</v>
      </c>
      <c r="M20" s="213">
        <v>2023</v>
      </c>
      <c r="N20" s="20">
        <v>1500</v>
      </c>
      <c r="O20" s="185">
        <v>110</v>
      </c>
      <c r="P20" s="222">
        <v>5</v>
      </c>
      <c r="Q20" s="21">
        <v>45266</v>
      </c>
      <c r="R20" s="22">
        <v>46362</v>
      </c>
      <c r="S20" s="164">
        <v>45996</v>
      </c>
      <c r="T20" s="165">
        <v>45996</v>
      </c>
      <c r="U20" s="23" t="s">
        <v>73</v>
      </c>
      <c r="V20" s="24" t="s">
        <v>53</v>
      </c>
      <c r="W20" s="124"/>
      <c r="X20" s="281">
        <v>91500</v>
      </c>
      <c r="Z20" s="260"/>
      <c r="AA20" s="261"/>
      <c r="AB20" s="261"/>
      <c r="AC20" s="262"/>
      <c r="AD20" s="275">
        <f t="shared" si="0"/>
        <v>0</v>
      </c>
    </row>
    <row r="21" spans="1:30" ht="26.1" customHeight="1" x14ac:dyDescent="0.25">
      <c r="A21" s="10">
        <f t="shared" si="1"/>
        <v>16</v>
      </c>
      <c r="B21" s="11">
        <f t="shared" si="1"/>
        <v>16</v>
      </c>
      <c r="C21" s="12" t="s">
        <v>45</v>
      </c>
      <c r="D21" s="13" t="s">
        <v>1450</v>
      </c>
      <c r="E21" s="14" t="s">
        <v>46</v>
      </c>
      <c r="F21" s="15" t="s">
        <v>47</v>
      </c>
      <c r="G21" s="16" t="s">
        <v>48</v>
      </c>
      <c r="H21" s="235" t="s">
        <v>71</v>
      </c>
      <c r="I21" s="17" t="s">
        <v>76</v>
      </c>
      <c r="J21" s="228">
        <v>18900</v>
      </c>
      <c r="K21" s="18" t="s">
        <v>50</v>
      </c>
      <c r="L21" s="19" t="s">
        <v>51</v>
      </c>
      <c r="M21" s="213">
        <v>2023</v>
      </c>
      <c r="N21" s="20">
        <v>1500</v>
      </c>
      <c r="O21" s="185">
        <v>110</v>
      </c>
      <c r="P21" s="222">
        <v>5</v>
      </c>
      <c r="Q21" s="21">
        <v>45266</v>
      </c>
      <c r="R21" s="22">
        <v>46362</v>
      </c>
      <c r="S21" s="164">
        <v>45996</v>
      </c>
      <c r="T21" s="165">
        <v>45996</v>
      </c>
      <c r="U21" s="23" t="s">
        <v>73</v>
      </c>
      <c r="V21" s="24" t="s">
        <v>53</v>
      </c>
      <c r="W21" s="124"/>
      <c r="X21" s="281">
        <v>92500</v>
      </c>
      <c r="Z21" s="260"/>
      <c r="AA21" s="261"/>
      <c r="AB21" s="261"/>
      <c r="AC21" s="262"/>
      <c r="AD21" s="275">
        <f t="shared" si="0"/>
        <v>0</v>
      </c>
    </row>
    <row r="22" spans="1:30" ht="26.1" customHeight="1" x14ac:dyDescent="0.25">
      <c r="A22" s="10">
        <f t="shared" si="1"/>
        <v>17</v>
      </c>
      <c r="B22" s="11">
        <f t="shared" si="1"/>
        <v>17</v>
      </c>
      <c r="C22" s="12" t="s">
        <v>45</v>
      </c>
      <c r="D22" s="13" t="s">
        <v>1451</v>
      </c>
      <c r="E22" s="14" t="s">
        <v>46</v>
      </c>
      <c r="F22" s="15" t="s">
        <v>47</v>
      </c>
      <c r="G22" s="16" t="s">
        <v>48</v>
      </c>
      <c r="H22" s="235" t="s">
        <v>71</v>
      </c>
      <c r="I22" s="17" t="s">
        <v>77</v>
      </c>
      <c r="J22" s="228">
        <v>27800</v>
      </c>
      <c r="K22" s="18" t="s">
        <v>50</v>
      </c>
      <c r="L22" s="19" t="s">
        <v>51</v>
      </c>
      <c r="M22" s="213">
        <v>2023</v>
      </c>
      <c r="N22" s="20">
        <v>1500</v>
      </c>
      <c r="O22" s="185">
        <v>110</v>
      </c>
      <c r="P22" s="222">
        <v>5</v>
      </c>
      <c r="Q22" s="21">
        <v>45266</v>
      </c>
      <c r="R22" s="22">
        <v>46362</v>
      </c>
      <c r="S22" s="164">
        <v>45996</v>
      </c>
      <c r="T22" s="165">
        <v>45996</v>
      </c>
      <c r="U22" s="23" t="s">
        <v>73</v>
      </c>
      <c r="V22" s="24" t="s">
        <v>53</v>
      </c>
      <c r="W22" s="124"/>
      <c r="X22" s="281">
        <v>90700</v>
      </c>
      <c r="Z22" s="260"/>
      <c r="AA22" s="261"/>
      <c r="AB22" s="261"/>
      <c r="AC22" s="262"/>
      <c r="AD22" s="275">
        <f t="shared" si="0"/>
        <v>0</v>
      </c>
    </row>
    <row r="23" spans="1:30" ht="26.1" customHeight="1" x14ac:dyDescent="0.25">
      <c r="A23" s="10">
        <f t="shared" si="1"/>
        <v>18</v>
      </c>
      <c r="B23" s="11">
        <f t="shared" si="1"/>
        <v>18</v>
      </c>
      <c r="C23" s="12" t="s">
        <v>45</v>
      </c>
      <c r="D23" s="13" t="s">
        <v>1452</v>
      </c>
      <c r="E23" s="14" t="s">
        <v>46</v>
      </c>
      <c r="F23" s="15" t="s">
        <v>47</v>
      </c>
      <c r="G23" s="16" t="s">
        <v>48</v>
      </c>
      <c r="H23" s="235" t="s">
        <v>71</v>
      </c>
      <c r="I23" s="17" t="s">
        <v>78</v>
      </c>
      <c r="J23" s="228">
        <v>29700</v>
      </c>
      <c r="K23" s="18" t="s">
        <v>50</v>
      </c>
      <c r="L23" s="19" t="s">
        <v>51</v>
      </c>
      <c r="M23" s="213">
        <v>2023</v>
      </c>
      <c r="N23" s="20">
        <v>1500</v>
      </c>
      <c r="O23" s="185">
        <v>110</v>
      </c>
      <c r="P23" s="222">
        <v>5</v>
      </c>
      <c r="Q23" s="21">
        <v>45266</v>
      </c>
      <c r="R23" s="22">
        <v>46362</v>
      </c>
      <c r="S23" s="164">
        <v>45996</v>
      </c>
      <c r="T23" s="165">
        <v>45996</v>
      </c>
      <c r="U23" s="23" t="s">
        <v>73</v>
      </c>
      <c r="V23" s="24" t="s">
        <v>53</v>
      </c>
      <c r="W23" s="124"/>
      <c r="X23" s="281">
        <v>90300</v>
      </c>
      <c r="Z23" s="260"/>
      <c r="AA23" s="261"/>
      <c r="AB23" s="261"/>
      <c r="AC23" s="262"/>
      <c r="AD23" s="275">
        <f t="shared" si="0"/>
        <v>0</v>
      </c>
    </row>
    <row r="24" spans="1:30" ht="26.1" customHeight="1" x14ac:dyDescent="0.25">
      <c r="A24" s="10">
        <f t="shared" si="1"/>
        <v>19</v>
      </c>
      <c r="B24" s="11">
        <f t="shared" si="1"/>
        <v>19</v>
      </c>
      <c r="C24" s="12" t="s">
        <v>45</v>
      </c>
      <c r="D24" s="13" t="s">
        <v>1453</v>
      </c>
      <c r="E24" s="14" t="s">
        <v>46</v>
      </c>
      <c r="F24" s="15" t="s">
        <v>47</v>
      </c>
      <c r="G24" s="16" t="s">
        <v>48</v>
      </c>
      <c r="H24" s="235" t="s">
        <v>71</v>
      </c>
      <c r="I24" s="17" t="s">
        <v>79</v>
      </c>
      <c r="J24" s="228">
        <v>23400</v>
      </c>
      <c r="K24" s="18" t="s">
        <v>50</v>
      </c>
      <c r="L24" s="19" t="s">
        <v>51</v>
      </c>
      <c r="M24" s="213">
        <v>2023</v>
      </c>
      <c r="N24" s="20">
        <v>1500</v>
      </c>
      <c r="O24" s="185">
        <v>110</v>
      </c>
      <c r="P24" s="222">
        <v>5</v>
      </c>
      <c r="Q24" s="21">
        <v>45266</v>
      </c>
      <c r="R24" s="22">
        <v>46362</v>
      </c>
      <c r="S24" s="164">
        <v>45996</v>
      </c>
      <c r="T24" s="165">
        <v>45996</v>
      </c>
      <c r="U24" s="23" t="s">
        <v>73</v>
      </c>
      <c r="V24" s="24" t="s">
        <v>53</v>
      </c>
      <c r="W24" s="124"/>
      <c r="X24" s="281">
        <v>91600</v>
      </c>
      <c r="Z24" s="260"/>
      <c r="AA24" s="261"/>
      <c r="AB24" s="261"/>
      <c r="AC24" s="262"/>
      <c r="AD24" s="275">
        <f t="shared" si="0"/>
        <v>0</v>
      </c>
    </row>
    <row r="25" spans="1:30" ht="26.1" customHeight="1" x14ac:dyDescent="0.25">
      <c r="A25" s="10">
        <f t="shared" ref="A25:B40" si="2">A24+1</f>
        <v>20</v>
      </c>
      <c r="B25" s="11">
        <f t="shared" si="2"/>
        <v>20</v>
      </c>
      <c r="C25" s="12" t="s">
        <v>45</v>
      </c>
      <c r="D25" s="13" t="s">
        <v>1454</v>
      </c>
      <c r="E25" s="14" t="s">
        <v>46</v>
      </c>
      <c r="F25" s="15" t="s">
        <v>47</v>
      </c>
      <c r="G25" s="16" t="s">
        <v>48</v>
      </c>
      <c r="H25" s="235" t="s">
        <v>71</v>
      </c>
      <c r="I25" s="17" t="s">
        <v>80</v>
      </c>
      <c r="J25" s="228">
        <v>23015</v>
      </c>
      <c r="K25" s="18" t="s">
        <v>50</v>
      </c>
      <c r="L25" s="19" t="s">
        <v>51</v>
      </c>
      <c r="M25" s="213">
        <v>2023</v>
      </c>
      <c r="N25" s="20">
        <v>1500</v>
      </c>
      <c r="O25" s="185">
        <v>110</v>
      </c>
      <c r="P25" s="222">
        <v>5</v>
      </c>
      <c r="Q25" s="21">
        <v>45268</v>
      </c>
      <c r="R25" s="22">
        <v>46362</v>
      </c>
      <c r="S25" s="164">
        <v>45998</v>
      </c>
      <c r="T25" s="165">
        <v>45998</v>
      </c>
      <c r="U25" s="23" t="s">
        <v>73</v>
      </c>
      <c r="V25" s="24" t="s">
        <v>53</v>
      </c>
      <c r="W25" s="124"/>
      <c r="X25" s="281">
        <v>91700</v>
      </c>
      <c r="Z25" s="260"/>
      <c r="AA25" s="261"/>
      <c r="AB25" s="261"/>
      <c r="AC25" s="262"/>
      <c r="AD25" s="275">
        <f t="shared" si="0"/>
        <v>0</v>
      </c>
    </row>
    <row r="26" spans="1:30" ht="26.1" customHeight="1" x14ac:dyDescent="0.25">
      <c r="A26" s="10">
        <f t="shared" si="2"/>
        <v>21</v>
      </c>
      <c r="B26" s="11">
        <f t="shared" si="2"/>
        <v>21</v>
      </c>
      <c r="C26" s="12" t="s">
        <v>45</v>
      </c>
      <c r="D26" s="13" t="s">
        <v>1488</v>
      </c>
      <c r="E26" s="14" t="s">
        <v>46</v>
      </c>
      <c r="F26" s="15" t="s">
        <v>47</v>
      </c>
      <c r="G26" s="16" t="s">
        <v>48</v>
      </c>
      <c r="H26" s="235" t="s">
        <v>71</v>
      </c>
      <c r="I26" s="17" t="s">
        <v>92</v>
      </c>
      <c r="J26" s="228">
        <v>700</v>
      </c>
      <c r="K26" s="18" t="s">
        <v>50</v>
      </c>
      <c r="L26" s="19" t="s">
        <v>51</v>
      </c>
      <c r="M26" s="213">
        <v>2024</v>
      </c>
      <c r="N26" s="20">
        <v>1500</v>
      </c>
      <c r="O26" s="185">
        <v>110</v>
      </c>
      <c r="P26" s="222">
        <v>5</v>
      </c>
      <c r="Q26" s="21">
        <v>45629</v>
      </c>
      <c r="R26" s="22">
        <v>46724</v>
      </c>
      <c r="S26" s="164">
        <v>45993</v>
      </c>
      <c r="T26" s="165">
        <v>45993</v>
      </c>
      <c r="U26" s="23" t="s">
        <v>73</v>
      </c>
      <c r="V26" s="24" t="s">
        <v>91</v>
      </c>
      <c r="W26" s="124"/>
      <c r="X26" s="281">
        <v>120000</v>
      </c>
      <c r="Z26" s="260"/>
      <c r="AA26" s="261"/>
      <c r="AB26" s="261"/>
      <c r="AC26" s="262"/>
      <c r="AD26" s="275">
        <f t="shared" si="0"/>
        <v>0</v>
      </c>
    </row>
    <row r="27" spans="1:30" ht="26.1" customHeight="1" x14ac:dyDescent="0.25">
      <c r="A27" s="10">
        <f t="shared" si="2"/>
        <v>22</v>
      </c>
      <c r="B27" s="11">
        <f t="shared" si="2"/>
        <v>22</v>
      </c>
      <c r="C27" s="12" t="s">
        <v>45</v>
      </c>
      <c r="D27" s="13" t="s">
        <v>1489</v>
      </c>
      <c r="E27" s="14" t="s">
        <v>46</v>
      </c>
      <c r="F27" s="15" t="s">
        <v>47</v>
      </c>
      <c r="G27" s="16" t="s">
        <v>48</v>
      </c>
      <c r="H27" s="235" t="s">
        <v>71</v>
      </c>
      <c r="I27" s="17" t="s">
        <v>93</v>
      </c>
      <c r="J27" s="228">
        <v>300</v>
      </c>
      <c r="K27" s="18" t="s">
        <v>50</v>
      </c>
      <c r="L27" s="19" t="s">
        <v>51</v>
      </c>
      <c r="M27" s="213">
        <v>2024</v>
      </c>
      <c r="N27" s="20">
        <v>1500</v>
      </c>
      <c r="O27" s="185">
        <v>110</v>
      </c>
      <c r="P27" s="222">
        <v>5</v>
      </c>
      <c r="Q27" s="21">
        <v>45629</v>
      </c>
      <c r="R27" s="22">
        <v>46724</v>
      </c>
      <c r="S27" s="164">
        <v>45993</v>
      </c>
      <c r="T27" s="165">
        <v>45993</v>
      </c>
      <c r="U27" s="23" t="s">
        <v>73</v>
      </c>
      <c r="V27" s="24" t="s">
        <v>91</v>
      </c>
      <c r="W27" s="124"/>
      <c r="X27" s="281">
        <v>120000</v>
      </c>
      <c r="Z27" s="260"/>
      <c r="AA27" s="261"/>
      <c r="AB27" s="261"/>
      <c r="AC27" s="262"/>
      <c r="AD27" s="275">
        <f t="shared" si="0"/>
        <v>0</v>
      </c>
    </row>
    <row r="28" spans="1:30" ht="26.1" customHeight="1" x14ac:dyDescent="0.25">
      <c r="A28" s="10">
        <f t="shared" si="2"/>
        <v>23</v>
      </c>
      <c r="B28" s="11">
        <f t="shared" si="2"/>
        <v>23</v>
      </c>
      <c r="C28" s="12" t="s">
        <v>45</v>
      </c>
      <c r="D28" s="13" t="s">
        <v>1490</v>
      </c>
      <c r="E28" s="14" t="s">
        <v>46</v>
      </c>
      <c r="F28" s="15" t="s">
        <v>47</v>
      </c>
      <c r="G28" s="16" t="s">
        <v>48</v>
      </c>
      <c r="H28" s="235" t="s">
        <v>71</v>
      </c>
      <c r="I28" s="17" t="s">
        <v>94</v>
      </c>
      <c r="J28" s="228">
        <v>1333</v>
      </c>
      <c r="K28" s="18" t="s">
        <v>50</v>
      </c>
      <c r="L28" s="19" t="s">
        <v>51</v>
      </c>
      <c r="M28" s="213">
        <v>2024</v>
      </c>
      <c r="N28" s="20">
        <v>1500</v>
      </c>
      <c r="O28" s="185">
        <v>110</v>
      </c>
      <c r="P28" s="222">
        <v>5</v>
      </c>
      <c r="Q28" s="21">
        <v>45629</v>
      </c>
      <c r="R28" s="22">
        <v>46724</v>
      </c>
      <c r="S28" s="164">
        <v>45993</v>
      </c>
      <c r="T28" s="165">
        <v>45993</v>
      </c>
      <c r="U28" s="23" t="s">
        <v>73</v>
      </c>
      <c r="V28" s="24" t="s">
        <v>91</v>
      </c>
      <c r="W28" s="124"/>
      <c r="X28" s="281">
        <v>120000</v>
      </c>
      <c r="Z28" s="260"/>
      <c r="AA28" s="261"/>
      <c r="AB28" s="261"/>
      <c r="AC28" s="262"/>
      <c r="AD28" s="275">
        <f t="shared" si="0"/>
        <v>0</v>
      </c>
    </row>
    <row r="29" spans="1:30" ht="26.1" customHeight="1" thickBot="1" x14ac:dyDescent="0.3">
      <c r="A29" s="10">
        <f t="shared" si="2"/>
        <v>24</v>
      </c>
      <c r="B29" s="11">
        <f t="shared" si="2"/>
        <v>24</v>
      </c>
      <c r="C29" s="28" t="s">
        <v>45</v>
      </c>
      <c r="D29" s="137" t="s">
        <v>1491</v>
      </c>
      <c r="E29" s="30" t="s">
        <v>85</v>
      </c>
      <c r="F29" s="31" t="s">
        <v>86</v>
      </c>
      <c r="G29" s="32" t="s">
        <v>55</v>
      </c>
      <c r="H29" s="236" t="s">
        <v>71</v>
      </c>
      <c r="I29" s="33" t="s">
        <v>87</v>
      </c>
      <c r="J29" s="229">
        <v>300</v>
      </c>
      <c r="K29" s="34" t="s">
        <v>88</v>
      </c>
      <c r="L29" s="35" t="s">
        <v>89</v>
      </c>
      <c r="M29" s="215">
        <v>2024</v>
      </c>
      <c r="N29" s="36" t="s">
        <v>90</v>
      </c>
      <c r="O29" s="186">
        <v>168</v>
      </c>
      <c r="P29" s="223">
        <v>5</v>
      </c>
      <c r="Q29" s="37">
        <v>45643</v>
      </c>
      <c r="R29" s="38">
        <v>46738</v>
      </c>
      <c r="S29" s="166">
        <v>46007</v>
      </c>
      <c r="T29" s="167">
        <v>46007</v>
      </c>
      <c r="U29" s="39" t="s">
        <v>73</v>
      </c>
      <c r="V29" s="40" t="s">
        <v>91</v>
      </c>
      <c r="W29" s="126"/>
      <c r="X29" s="282">
        <v>230000</v>
      </c>
      <c r="Z29" s="257"/>
      <c r="AA29" s="258"/>
      <c r="AB29" s="258"/>
      <c r="AC29" s="263"/>
      <c r="AD29" s="274">
        <f t="shared" si="0"/>
        <v>0</v>
      </c>
    </row>
    <row r="30" spans="1:30" ht="26.1" customHeight="1" x14ac:dyDescent="0.25">
      <c r="A30" s="10">
        <f t="shared" si="2"/>
        <v>25</v>
      </c>
      <c r="B30" s="11">
        <v>1</v>
      </c>
      <c r="C30" s="12" t="s">
        <v>95</v>
      </c>
      <c r="D30" s="13" t="s">
        <v>979</v>
      </c>
      <c r="E30" s="14" t="s">
        <v>67</v>
      </c>
      <c r="F30" s="15" t="s">
        <v>68</v>
      </c>
      <c r="G30" s="16" t="s">
        <v>64</v>
      </c>
      <c r="H30" s="235" t="s">
        <v>71</v>
      </c>
      <c r="I30" s="17" t="s">
        <v>100</v>
      </c>
      <c r="J30" s="228">
        <v>111257</v>
      </c>
      <c r="K30" s="18" t="s">
        <v>50</v>
      </c>
      <c r="L30" s="19" t="s">
        <v>51</v>
      </c>
      <c r="M30" s="213">
        <v>2017</v>
      </c>
      <c r="N30" s="20">
        <v>1600</v>
      </c>
      <c r="O30" s="185">
        <v>84</v>
      </c>
      <c r="P30" s="222">
        <v>5</v>
      </c>
      <c r="Q30" s="21">
        <v>42881</v>
      </c>
      <c r="R30" s="22">
        <v>45791</v>
      </c>
      <c r="S30" s="164">
        <v>45802</v>
      </c>
      <c r="T30" s="168">
        <v>45802</v>
      </c>
      <c r="U30" s="23" t="s">
        <v>52</v>
      </c>
      <c r="V30" s="24" t="s">
        <v>97</v>
      </c>
      <c r="W30" s="127"/>
      <c r="X30" s="283">
        <v>40500</v>
      </c>
      <c r="Z30" s="253"/>
      <c r="AA30" s="254"/>
      <c r="AB30" s="254"/>
      <c r="AC30" s="276"/>
      <c r="AD30" s="272">
        <f t="shared" si="0"/>
        <v>0</v>
      </c>
    </row>
    <row r="31" spans="1:30" ht="26.1" customHeight="1" x14ac:dyDescent="0.25">
      <c r="A31" s="10">
        <f t="shared" si="2"/>
        <v>26</v>
      </c>
      <c r="B31" s="11">
        <f>B30+1</f>
        <v>2</v>
      </c>
      <c r="C31" s="12" t="s">
        <v>95</v>
      </c>
      <c r="D31" s="13" t="s">
        <v>980</v>
      </c>
      <c r="E31" s="14" t="s">
        <v>67</v>
      </c>
      <c r="F31" s="15" t="s">
        <v>68</v>
      </c>
      <c r="G31" s="16" t="s">
        <v>64</v>
      </c>
      <c r="H31" s="235" t="s">
        <v>71</v>
      </c>
      <c r="I31" s="17" t="s">
        <v>102</v>
      </c>
      <c r="J31" s="228">
        <v>118258</v>
      </c>
      <c r="K31" s="18" t="s">
        <v>50</v>
      </c>
      <c r="L31" s="19" t="s">
        <v>51</v>
      </c>
      <c r="M31" s="213">
        <v>2017</v>
      </c>
      <c r="N31" s="20">
        <v>1600</v>
      </c>
      <c r="O31" s="185">
        <v>84</v>
      </c>
      <c r="P31" s="222">
        <v>5</v>
      </c>
      <c r="Q31" s="21">
        <v>42881</v>
      </c>
      <c r="R31" s="22">
        <v>45787</v>
      </c>
      <c r="S31" s="164">
        <v>45802</v>
      </c>
      <c r="T31" s="165">
        <v>45802</v>
      </c>
      <c r="U31" s="23" t="s">
        <v>52</v>
      </c>
      <c r="V31" s="24" t="s">
        <v>97</v>
      </c>
      <c r="W31" s="127"/>
      <c r="X31" s="281">
        <v>40100</v>
      </c>
      <c r="Z31" s="260"/>
      <c r="AA31" s="261"/>
      <c r="AB31" s="261"/>
      <c r="AC31" s="262"/>
      <c r="AD31" s="275">
        <f t="shared" si="0"/>
        <v>0</v>
      </c>
    </row>
    <row r="32" spans="1:30" ht="26.1" customHeight="1" x14ac:dyDescent="0.25">
      <c r="A32" s="10">
        <f t="shared" si="2"/>
        <v>27</v>
      </c>
      <c r="B32" s="11">
        <f t="shared" si="2"/>
        <v>3</v>
      </c>
      <c r="C32" s="12" t="s">
        <v>95</v>
      </c>
      <c r="D32" s="13" t="s">
        <v>981</v>
      </c>
      <c r="E32" s="14" t="s">
        <v>67</v>
      </c>
      <c r="F32" s="15" t="s">
        <v>68</v>
      </c>
      <c r="G32" s="16" t="s">
        <v>64</v>
      </c>
      <c r="H32" s="235" t="s">
        <v>71</v>
      </c>
      <c r="I32" s="17" t="s">
        <v>103</v>
      </c>
      <c r="J32" s="228">
        <v>142290</v>
      </c>
      <c r="K32" s="18" t="s">
        <v>50</v>
      </c>
      <c r="L32" s="19" t="s">
        <v>51</v>
      </c>
      <c r="M32" s="213">
        <v>2017</v>
      </c>
      <c r="N32" s="20">
        <v>1600</v>
      </c>
      <c r="O32" s="185">
        <v>84</v>
      </c>
      <c r="P32" s="222">
        <v>5</v>
      </c>
      <c r="Q32" s="21">
        <v>42881</v>
      </c>
      <c r="R32" s="22">
        <v>45783</v>
      </c>
      <c r="S32" s="169">
        <v>45802</v>
      </c>
      <c r="T32" s="165">
        <v>45802</v>
      </c>
      <c r="U32" s="23" t="s">
        <v>52</v>
      </c>
      <c r="V32" s="24" t="s">
        <v>97</v>
      </c>
      <c r="W32" s="127"/>
      <c r="X32" s="281">
        <v>38400</v>
      </c>
      <c r="Z32" s="260"/>
      <c r="AA32" s="261"/>
      <c r="AB32" s="261"/>
      <c r="AC32" s="262"/>
      <c r="AD32" s="275">
        <f t="shared" si="0"/>
        <v>0</v>
      </c>
    </row>
    <row r="33" spans="1:30" ht="26.1" customHeight="1" x14ac:dyDescent="0.25">
      <c r="A33" s="10">
        <f t="shared" si="2"/>
        <v>28</v>
      </c>
      <c r="B33" s="11">
        <f t="shared" si="2"/>
        <v>4</v>
      </c>
      <c r="C33" s="12" t="s">
        <v>95</v>
      </c>
      <c r="D33" s="13" t="s">
        <v>919</v>
      </c>
      <c r="E33" s="14" t="s">
        <v>67</v>
      </c>
      <c r="F33" s="15" t="s">
        <v>68</v>
      </c>
      <c r="G33" s="16" t="s">
        <v>64</v>
      </c>
      <c r="H33" s="235" t="s">
        <v>71</v>
      </c>
      <c r="I33" s="17" t="s">
        <v>96</v>
      </c>
      <c r="J33" s="228">
        <v>159542</v>
      </c>
      <c r="K33" s="18" t="s">
        <v>50</v>
      </c>
      <c r="L33" s="19" t="s">
        <v>196</v>
      </c>
      <c r="M33" s="213">
        <v>2015</v>
      </c>
      <c r="N33" s="20">
        <v>1600</v>
      </c>
      <c r="O33" s="185">
        <v>77</v>
      </c>
      <c r="P33" s="222">
        <v>5</v>
      </c>
      <c r="Q33" s="21">
        <v>42170</v>
      </c>
      <c r="R33" s="22">
        <v>45899</v>
      </c>
      <c r="S33" s="170">
        <v>45822</v>
      </c>
      <c r="T33" s="165">
        <v>45822</v>
      </c>
      <c r="U33" s="23" t="s">
        <v>52</v>
      </c>
      <c r="V33" s="24" t="s">
        <v>97</v>
      </c>
      <c r="W33" s="127"/>
      <c r="X33" s="281">
        <v>31900</v>
      </c>
      <c r="Z33" s="260"/>
      <c r="AA33" s="261"/>
      <c r="AB33" s="261"/>
      <c r="AC33" s="262"/>
      <c r="AD33" s="275">
        <f t="shared" si="0"/>
        <v>0</v>
      </c>
    </row>
    <row r="34" spans="1:30" ht="26.1" customHeight="1" x14ac:dyDescent="0.25">
      <c r="A34" s="10">
        <f t="shared" si="2"/>
        <v>29</v>
      </c>
      <c r="B34" s="11">
        <f t="shared" si="2"/>
        <v>5</v>
      </c>
      <c r="C34" s="12" t="s">
        <v>95</v>
      </c>
      <c r="D34" s="13" t="s">
        <v>920</v>
      </c>
      <c r="E34" s="14" t="s">
        <v>67</v>
      </c>
      <c r="F34" s="15" t="s">
        <v>68</v>
      </c>
      <c r="G34" s="16" t="s">
        <v>64</v>
      </c>
      <c r="H34" s="235" t="s">
        <v>71</v>
      </c>
      <c r="I34" s="17" t="s">
        <v>98</v>
      </c>
      <c r="J34" s="228">
        <v>217953</v>
      </c>
      <c r="K34" s="18" t="s">
        <v>50</v>
      </c>
      <c r="L34" s="19" t="s">
        <v>196</v>
      </c>
      <c r="M34" s="213">
        <v>2015</v>
      </c>
      <c r="N34" s="20">
        <v>1600</v>
      </c>
      <c r="O34" s="185">
        <v>77</v>
      </c>
      <c r="P34" s="222">
        <v>5</v>
      </c>
      <c r="Q34" s="21">
        <v>42170</v>
      </c>
      <c r="R34" s="22">
        <v>45856</v>
      </c>
      <c r="S34" s="170">
        <v>45822</v>
      </c>
      <c r="T34" s="165">
        <v>45822</v>
      </c>
      <c r="U34" s="23" t="s">
        <v>52</v>
      </c>
      <c r="V34" s="24" t="s">
        <v>97</v>
      </c>
      <c r="W34" s="127"/>
      <c r="X34" s="281">
        <v>28200</v>
      </c>
      <c r="Z34" s="260"/>
      <c r="AA34" s="261"/>
      <c r="AB34" s="261"/>
      <c r="AC34" s="262"/>
      <c r="AD34" s="275">
        <f t="shared" si="0"/>
        <v>0</v>
      </c>
    </row>
    <row r="35" spans="1:30" ht="26.1" customHeight="1" x14ac:dyDescent="0.25">
      <c r="A35" s="10">
        <f t="shared" si="2"/>
        <v>30</v>
      </c>
      <c r="B35" s="11">
        <f t="shared" si="2"/>
        <v>6</v>
      </c>
      <c r="C35" s="12" t="s">
        <v>95</v>
      </c>
      <c r="D35" s="13" t="s">
        <v>921</v>
      </c>
      <c r="E35" s="14" t="s">
        <v>67</v>
      </c>
      <c r="F35" s="15" t="s">
        <v>68</v>
      </c>
      <c r="G35" s="16" t="s">
        <v>64</v>
      </c>
      <c r="H35" s="235" t="s">
        <v>71</v>
      </c>
      <c r="I35" s="17" t="s">
        <v>99</v>
      </c>
      <c r="J35" s="228">
        <v>185155</v>
      </c>
      <c r="K35" s="18" t="s">
        <v>50</v>
      </c>
      <c r="L35" s="19" t="s">
        <v>196</v>
      </c>
      <c r="M35" s="213">
        <v>2015</v>
      </c>
      <c r="N35" s="20">
        <v>1600</v>
      </c>
      <c r="O35" s="185">
        <v>77</v>
      </c>
      <c r="P35" s="222">
        <v>5</v>
      </c>
      <c r="Q35" s="21">
        <v>42170</v>
      </c>
      <c r="R35" s="22">
        <v>45897</v>
      </c>
      <c r="S35" s="170">
        <v>45822</v>
      </c>
      <c r="T35" s="165">
        <v>45822</v>
      </c>
      <c r="U35" s="23" t="s">
        <v>52</v>
      </c>
      <c r="V35" s="24" t="s">
        <v>97</v>
      </c>
      <c r="W35" s="127"/>
      <c r="X35" s="281">
        <v>30300</v>
      </c>
      <c r="Z35" s="260"/>
      <c r="AA35" s="261"/>
      <c r="AB35" s="261"/>
      <c r="AC35" s="262"/>
      <c r="AD35" s="275">
        <f t="shared" si="0"/>
        <v>0</v>
      </c>
    </row>
    <row r="36" spans="1:30" ht="26.1" customHeight="1" x14ac:dyDescent="0.25">
      <c r="A36" s="10">
        <f t="shared" si="2"/>
        <v>31</v>
      </c>
      <c r="B36" s="11">
        <f t="shared" si="2"/>
        <v>7</v>
      </c>
      <c r="C36" s="12" t="s">
        <v>95</v>
      </c>
      <c r="D36" s="13" t="s">
        <v>1282</v>
      </c>
      <c r="E36" s="14" t="s">
        <v>67</v>
      </c>
      <c r="F36" s="15" t="s">
        <v>68</v>
      </c>
      <c r="G36" s="16" t="s">
        <v>64</v>
      </c>
      <c r="H36" s="235" t="s">
        <v>71</v>
      </c>
      <c r="I36" s="17" t="s">
        <v>118</v>
      </c>
      <c r="J36" s="228">
        <v>24270</v>
      </c>
      <c r="K36" s="18" t="s">
        <v>50</v>
      </c>
      <c r="L36" s="19" t="s">
        <v>51</v>
      </c>
      <c r="M36" s="213">
        <v>2022</v>
      </c>
      <c r="N36" s="20">
        <v>1332</v>
      </c>
      <c r="O36" s="185">
        <v>110</v>
      </c>
      <c r="P36" s="222">
        <v>5</v>
      </c>
      <c r="Q36" s="21">
        <v>44742</v>
      </c>
      <c r="R36" s="22">
        <v>45837</v>
      </c>
      <c r="S36" s="164">
        <v>45837</v>
      </c>
      <c r="T36" s="165">
        <v>45837</v>
      </c>
      <c r="U36" s="23" t="s">
        <v>73</v>
      </c>
      <c r="V36" s="24" t="s">
        <v>91</v>
      </c>
      <c r="W36" s="127"/>
      <c r="X36" s="281">
        <v>80700</v>
      </c>
      <c r="Z36" s="260"/>
      <c r="AA36" s="261"/>
      <c r="AB36" s="261"/>
      <c r="AC36" s="262"/>
      <c r="AD36" s="275">
        <f t="shared" si="0"/>
        <v>0</v>
      </c>
    </row>
    <row r="37" spans="1:30" ht="26.1" customHeight="1" x14ac:dyDescent="0.25">
      <c r="A37" s="10">
        <f t="shared" si="2"/>
        <v>32</v>
      </c>
      <c r="B37" s="11">
        <f t="shared" si="2"/>
        <v>8</v>
      </c>
      <c r="C37" s="12" t="s">
        <v>95</v>
      </c>
      <c r="D37" s="13" t="s">
        <v>1283</v>
      </c>
      <c r="E37" s="14" t="s">
        <v>67</v>
      </c>
      <c r="F37" s="15" t="s">
        <v>68</v>
      </c>
      <c r="G37" s="16" t="s">
        <v>64</v>
      </c>
      <c r="H37" s="235" t="s">
        <v>71</v>
      </c>
      <c r="I37" s="17" t="s">
        <v>119</v>
      </c>
      <c r="J37" s="228">
        <v>27124</v>
      </c>
      <c r="K37" s="18" t="s">
        <v>50</v>
      </c>
      <c r="L37" s="19" t="s">
        <v>51</v>
      </c>
      <c r="M37" s="213">
        <v>2022</v>
      </c>
      <c r="N37" s="20">
        <v>1332</v>
      </c>
      <c r="O37" s="185">
        <v>110</v>
      </c>
      <c r="P37" s="222">
        <v>5</v>
      </c>
      <c r="Q37" s="21">
        <v>44742</v>
      </c>
      <c r="R37" s="22">
        <v>45837</v>
      </c>
      <c r="S37" s="164">
        <v>45837</v>
      </c>
      <c r="T37" s="165">
        <v>45837</v>
      </c>
      <c r="U37" s="23" t="s">
        <v>73</v>
      </c>
      <c r="V37" s="24" t="s">
        <v>91</v>
      </c>
      <c r="W37" s="127"/>
      <c r="X37" s="281">
        <v>80300</v>
      </c>
      <c r="Z37" s="260"/>
      <c r="AA37" s="261"/>
      <c r="AB37" s="261"/>
      <c r="AC37" s="262"/>
      <c r="AD37" s="275">
        <f t="shared" si="0"/>
        <v>0</v>
      </c>
    </row>
    <row r="38" spans="1:30" ht="26.1" customHeight="1" x14ac:dyDescent="0.25">
      <c r="A38" s="10">
        <f t="shared" si="2"/>
        <v>33</v>
      </c>
      <c r="B38" s="11">
        <f t="shared" si="2"/>
        <v>9</v>
      </c>
      <c r="C38" s="12" t="s">
        <v>95</v>
      </c>
      <c r="D38" s="13" t="s">
        <v>1284</v>
      </c>
      <c r="E38" s="14" t="s">
        <v>67</v>
      </c>
      <c r="F38" s="15" t="s">
        <v>68</v>
      </c>
      <c r="G38" s="16" t="s">
        <v>64</v>
      </c>
      <c r="H38" s="235" t="s">
        <v>71</v>
      </c>
      <c r="I38" s="17" t="s">
        <v>120</v>
      </c>
      <c r="J38" s="228">
        <v>32239</v>
      </c>
      <c r="K38" s="18" t="s">
        <v>50</v>
      </c>
      <c r="L38" s="19" t="s">
        <v>51</v>
      </c>
      <c r="M38" s="213">
        <v>2022</v>
      </c>
      <c r="N38" s="20">
        <v>1332</v>
      </c>
      <c r="O38" s="185">
        <v>110</v>
      </c>
      <c r="P38" s="222">
        <v>5</v>
      </c>
      <c r="Q38" s="21">
        <v>44742</v>
      </c>
      <c r="R38" s="22">
        <v>45837</v>
      </c>
      <c r="S38" s="164">
        <v>45837</v>
      </c>
      <c r="T38" s="165">
        <v>45837</v>
      </c>
      <c r="U38" s="23" t="s">
        <v>73</v>
      </c>
      <c r="V38" s="24" t="s">
        <v>91</v>
      </c>
      <c r="W38" s="127"/>
      <c r="X38" s="281">
        <v>79700</v>
      </c>
      <c r="Z38" s="260"/>
      <c r="AA38" s="261"/>
      <c r="AB38" s="261"/>
      <c r="AC38" s="262"/>
      <c r="AD38" s="275">
        <f t="shared" si="0"/>
        <v>0</v>
      </c>
    </row>
    <row r="39" spans="1:30" ht="26.1" customHeight="1" x14ac:dyDescent="0.25">
      <c r="A39" s="10">
        <f t="shared" si="2"/>
        <v>34</v>
      </c>
      <c r="B39" s="11">
        <f t="shared" si="2"/>
        <v>10</v>
      </c>
      <c r="C39" s="12" t="s">
        <v>95</v>
      </c>
      <c r="D39" s="13" t="s">
        <v>1285</v>
      </c>
      <c r="E39" s="14" t="s">
        <v>67</v>
      </c>
      <c r="F39" s="15" t="s">
        <v>68</v>
      </c>
      <c r="G39" s="16" t="s">
        <v>64</v>
      </c>
      <c r="H39" s="235" t="s">
        <v>71</v>
      </c>
      <c r="I39" s="17" t="s">
        <v>121</v>
      </c>
      <c r="J39" s="228">
        <v>32812</v>
      </c>
      <c r="K39" s="18" t="s">
        <v>50</v>
      </c>
      <c r="L39" s="19" t="s">
        <v>51</v>
      </c>
      <c r="M39" s="213">
        <v>2022</v>
      </c>
      <c r="N39" s="20">
        <v>1332</v>
      </c>
      <c r="O39" s="185">
        <v>110</v>
      </c>
      <c r="P39" s="222">
        <v>5</v>
      </c>
      <c r="Q39" s="21">
        <v>44742</v>
      </c>
      <c r="R39" s="22">
        <v>45837</v>
      </c>
      <c r="S39" s="164">
        <v>45837</v>
      </c>
      <c r="T39" s="165">
        <v>45837</v>
      </c>
      <c r="U39" s="23" t="s">
        <v>73</v>
      </c>
      <c r="V39" s="24" t="s">
        <v>91</v>
      </c>
      <c r="W39" s="127"/>
      <c r="X39" s="281">
        <v>79600</v>
      </c>
      <c r="Z39" s="260"/>
      <c r="AA39" s="261"/>
      <c r="AB39" s="261"/>
      <c r="AC39" s="262"/>
      <c r="AD39" s="275">
        <f t="shared" si="0"/>
        <v>0</v>
      </c>
    </row>
    <row r="40" spans="1:30" ht="26.1" customHeight="1" x14ac:dyDescent="0.25">
      <c r="A40" s="10">
        <f t="shared" si="2"/>
        <v>35</v>
      </c>
      <c r="B40" s="11">
        <f t="shared" si="2"/>
        <v>11</v>
      </c>
      <c r="C40" s="12" t="s">
        <v>95</v>
      </c>
      <c r="D40" s="13" t="s">
        <v>1286</v>
      </c>
      <c r="E40" s="14" t="s">
        <v>67</v>
      </c>
      <c r="F40" s="15" t="s">
        <v>68</v>
      </c>
      <c r="G40" s="16" t="s">
        <v>64</v>
      </c>
      <c r="H40" s="235" t="s">
        <v>71</v>
      </c>
      <c r="I40" s="17" t="s">
        <v>122</v>
      </c>
      <c r="J40" s="228">
        <v>40327</v>
      </c>
      <c r="K40" s="18" t="s">
        <v>50</v>
      </c>
      <c r="L40" s="19" t="s">
        <v>51</v>
      </c>
      <c r="M40" s="213">
        <v>2022</v>
      </c>
      <c r="N40" s="20">
        <v>1332</v>
      </c>
      <c r="O40" s="185">
        <v>110</v>
      </c>
      <c r="P40" s="222">
        <v>5</v>
      </c>
      <c r="Q40" s="21">
        <v>44742</v>
      </c>
      <c r="R40" s="22">
        <v>45837</v>
      </c>
      <c r="S40" s="164">
        <v>45837</v>
      </c>
      <c r="T40" s="165">
        <v>45837</v>
      </c>
      <c r="U40" s="23" t="s">
        <v>73</v>
      </c>
      <c r="V40" s="24" t="s">
        <v>91</v>
      </c>
      <c r="W40" s="127"/>
      <c r="X40" s="281">
        <v>78700</v>
      </c>
      <c r="Z40" s="260"/>
      <c r="AA40" s="261"/>
      <c r="AB40" s="261"/>
      <c r="AC40" s="262"/>
      <c r="AD40" s="275">
        <f t="shared" si="0"/>
        <v>0</v>
      </c>
    </row>
    <row r="41" spans="1:30" ht="26.1" customHeight="1" x14ac:dyDescent="0.25">
      <c r="A41" s="10">
        <f t="shared" ref="A41:B56" si="3">A40+1</f>
        <v>36</v>
      </c>
      <c r="B41" s="11">
        <f t="shared" si="3"/>
        <v>12</v>
      </c>
      <c r="C41" s="12" t="s">
        <v>95</v>
      </c>
      <c r="D41" s="13" t="s">
        <v>1287</v>
      </c>
      <c r="E41" s="14" t="s">
        <v>67</v>
      </c>
      <c r="F41" s="15" t="s">
        <v>68</v>
      </c>
      <c r="G41" s="16" t="s">
        <v>64</v>
      </c>
      <c r="H41" s="235" t="s">
        <v>71</v>
      </c>
      <c r="I41" s="17" t="s">
        <v>123</v>
      </c>
      <c r="J41" s="228">
        <v>20323</v>
      </c>
      <c r="K41" s="18" t="s">
        <v>50</v>
      </c>
      <c r="L41" s="19" t="s">
        <v>51</v>
      </c>
      <c r="M41" s="213">
        <v>2022</v>
      </c>
      <c r="N41" s="20">
        <v>1332</v>
      </c>
      <c r="O41" s="185">
        <v>110</v>
      </c>
      <c r="P41" s="222">
        <v>5</v>
      </c>
      <c r="Q41" s="21">
        <v>44742</v>
      </c>
      <c r="R41" s="22">
        <v>45837</v>
      </c>
      <c r="S41" s="164">
        <v>45837</v>
      </c>
      <c r="T41" s="165">
        <v>45837</v>
      </c>
      <c r="U41" s="23" t="s">
        <v>73</v>
      </c>
      <c r="V41" s="24" t="s">
        <v>91</v>
      </c>
      <c r="W41" s="127"/>
      <c r="X41" s="281">
        <v>81200</v>
      </c>
      <c r="Z41" s="260"/>
      <c r="AA41" s="261"/>
      <c r="AB41" s="261"/>
      <c r="AC41" s="262"/>
      <c r="AD41" s="275">
        <f t="shared" si="0"/>
        <v>0</v>
      </c>
    </row>
    <row r="42" spans="1:30" ht="26.1" customHeight="1" x14ac:dyDescent="0.25">
      <c r="A42" s="10">
        <f t="shared" si="3"/>
        <v>37</v>
      </c>
      <c r="B42" s="11">
        <f t="shared" si="3"/>
        <v>13</v>
      </c>
      <c r="C42" s="12" t="s">
        <v>95</v>
      </c>
      <c r="D42" s="13" t="s">
        <v>1288</v>
      </c>
      <c r="E42" s="14" t="s">
        <v>57</v>
      </c>
      <c r="F42" s="15" t="s">
        <v>58</v>
      </c>
      <c r="G42" s="16" t="s">
        <v>59</v>
      </c>
      <c r="H42" s="235" t="s">
        <v>71</v>
      </c>
      <c r="I42" s="17" t="s">
        <v>125</v>
      </c>
      <c r="J42" s="228">
        <v>20173</v>
      </c>
      <c r="K42" s="18" t="s">
        <v>61</v>
      </c>
      <c r="L42" s="19" t="s">
        <v>51</v>
      </c>
      <c r="M42" s="213">
        <v>2022</v>
      </c>
      <c r="N42" s="20">
        <v>1997</v>
      </c>
      <c r="O42" s="185">
        <v>110</v>
      </c>
      <c r="P42" s="222">
        <v>9</v>
      </c>
      <c r="Q42" s="21">
        <v>44750</v>
      </c>
      <c r="R42" s="22">
        <v>45845</v>
      </c>
      <c r="S42" s="164">
        <v>45845</v>
      </c>
      <c r="T42" s="165">
        <v>45845</v>
      </c>
      <c r="U42" s="23" t="s">
        <v>73</v>
      </c>
      <c r="V42" s="24" t="s">
        <v>91</v>
      </c>
      <c r="W42" s="127"/>
      <c r="X42" s="281">
        <v>102400</v>
      </c>
      <c r="Z42" s="260"/>
      <c r="AA42" s="261"/>
      <c r="AB42" s="261"/>
      <c r="AC42" s="262"/>
      <c r="AD42" s="275">
        <f t="shared" si="0"/>
        <v>0</v>
      </c>
    </row>
    <row r="43" spans="1:30" ht="26.1" customHeight="1" x14ac:dyDescent="0.25">
      <c r="A43" s="10">
        <f t="shared" si="3"/>
        <v>38</v>
      </c>
      <c r="B43" s="11">
        <f t="shared" si="3"/>
        <v>14</v>
      </c>
      <c r="C43" s="12" t="s">
        <v>95</v>
      </c>
      <c r="D43" s="13" t="s">
        <v>1289</v>
      </c>
      <c r="E43" s="14" t="s">
        <v>46</v>
      </c>
      <c r="F43" s="15" t="s">
        <v>47</v>
      </c>
      <c r="G43" s="16" t="s">
        <v>55</v>
      </c>
      <c r="H43" s="235" t="s">
        <v>71</v>
      </c>
      <c r="I43" s="17" t="s">
        <v>124</v>
      </c>
      <c r="J43" s="228">
        <v>70412</v>
      </c>
      <c r="K43" s="18" t="s">
        <v>50</v>
      </c>
      <c r="L43" s="19" t="s">
        <v>51</v>
      </c>
      <c r="M43" s="213">
        <v>2022</v>
      </c>
      <c r="N43" s="20">
        <v>1498</v>
      </c>
      <c r="O43" s="185">
        <v>110</v>
      </c>
      <c r="P43" s="222">
        <v>5</v>
      </c>
      <c r="Q43" s="21">
        <v>44781</v>
      </c>
      <c r="R43" s="22">
        <v>45876</v>
      </c>
      <c r="S43" s="164">
        <v>45876</v>
      </c>
      <c r="T43" s="165">
        <v>45876</v>
      </c>
      <c r="U43" s="23" t="s">
        <v>73</v>
      </c>
      <c r="V43" s="24" t="s">
        <v>91</v>
      </c>
      <c r="W43" s="127"/>
      <c r="X43" s="281">
        <v>77700</v>
      </c>
      <c r="Z43" s="260"/>
      <c r="AA43" s="261"/>
      <c r="AB43" s="261"/>
      <c r="AC43" s="262"/>
      <c r="AD43" s="275">
        <f t="shared" si="0"/>
        <v>0</v>
      </c>
    </row>
    <row r="44" spans="1:30" ht="26.1" customHeight="1" x14ac:dyDescent="0.25">
      <c r="A44" s="10">
        <f t="shared" si="3"/>
        <v>39</v>
      </c>
      <c r="B44" s="11">
        <f t="shared" si="3"/>
        <v>15</v>
      </c>
      <c r="C44" s="12" t="s">
        <v>95</v>
      </c>
      <c r="D44" s="13" t="s">
        <v>1084</v>
      </c>
      <c r="E44" s="14" t="s">
        <v>67</v>
      </c>
      <c r="F44" s="15" t="s">
        <v>68</v>
      </c>
      <c r="G44" s="16" t="s">
        <v>64</v>
      </c>
      <c r="H44" s="235" t="s">
        <v>71</v>
      </c>
      <c r="I44" s="17" t="s">
        <v>107</v>
      </c>
      <c r="J44" s="228">
        <v>74290</v>
      </c>
      <c r="K44" s="18" t="s">
        <v>50</v>
      </c>
      <c r="L44" s="19" t="s">
        <v>51</v>
      </c>
      <c r="M44" s="213">
        <v>2019</v>
      </c>
      <c r="N44" s="20">
        <v>1600</v>
      </c>
      <c r="O44" s="185">
        <v>84</v>
      </c>
      <c r="P44" s="222">
        <v>5</v>
      </c>
      <c r="Q44" s="21">
        <v>43721</v>
      </c>
      <c r="R44" s="22">
        <v>45903</v>
      </c>
      <c r="S44" s="164">
        <v>45912</v>
      </c>
      <c r="T44" s="165">
        <v>45912</v>
      </c>
      <c r="U44" s="23" t="s">
        <v>70</v>
      </c>
      <c r="V44" s="24" t="s">
        <v>97</v>
      </c>
      <c r="W44" s="127"/>
      <c r="X44" s="281">
        <v>47900</v>
      </c>
      <c r="Z44" s="260"/>
      <c r="AA44" s="261"/>
      <c r="AB44" s="261"/>
      <c r="AC44" s="262"/>
      <c r="AD44" s="275">
        <f t="shared" si="0"/>
        <v>0</v>
      </c>
    </row>
    <row r="45" spans="1:30" ht="26.1" customHeight="1" x14ac:dyDescent="0.25">
      <c r="A45" s="10">
        <f t="shared" si="3"/>
        <v>40</v>
      </c>
      <c r="B45" s="11">
        <f t="shared" si="3"/>
        <v>16</v>
      </c>
      <c r="C45" s="12" t="s">
        <v>95</v>
      </c>
      <c r="D45" s="13" t="s">
        <v>1085</v>
      </c>
      <c r="E45" s="14" t="s">
        <v>67</v>
      </c>
      <c r="F45" s="15" t="s">
        <v>68</v>
      </c>
      <c r="G45" s="16" t="s">
        <v>64</v>
      </c>
      <c r="H45" s="235" t="s">
        <v>71</v>
      </c>
      <c r="I45" s="17" t="s">
        <v>109</v>
      </c>
      <c r="J45" s="228">
        <v>117956</v>
      </c>
      <c r="K45" s="18" t="s">
        <v>50</v>
      </c>
      <c r="L45" s="19" t="s">
        <v>51</v>
      </c>
      <c r="M45" s="213">
        <v>2019</v>
      </c>
      <c r="N45" s="20">
        <v>1600</v>
      </c>
      <c r="O45" s="185">
        <v>84</v>
      </c>
      <c r="P45" s="222">
        <v>5</v>
      </c>
      <c r="Q45" s="21">
        <v>43721</v>
      </c>
      <c r="R45" s="22">
        <v>45903</v>
      </c>
      <c r="S45" s="164">
        <v>45912</v>
      </c>
      <c r="T45" s="165">
        <v>45912</v>
      </c>
      <c r="U45" s="23" t="s">
        <v>70</v>
      </c>
      <c r="V45" s="24" t="s">
        <v>97</v>
      </c>
      <c r="W45" s="127"/>
      <c r="X45" s="281">
        <v>44400</v>
      </c>
      <c r="Z45" s="260"/>
      <c r="AA45" s="261"/>
      <c r="AB45" s="261"/>
      <c r="AC45" s="262"/>
      <c r="AD45" s="275">
        <f t="shared" si="0"/>
        <v>0</v>
      </c>
    </row>
    <row r="46" spans="1:30" ht="26.1" customHeight="1" x14ac:dyDescent="0.25">
      <c r="A46" s="10">
        <f t="shared" si="3"/>
        <v>41</v>
      </c>
      <c r="B46" s="11">
        <f t="shared" si="3"/>
        <v>17</v>
      </c>
      <c r="C46" s="12" t="s">
        <v>95</v>
      </c>
      <c r="D46" s="13" t="s">
        <v>1086</v>
      </c>
      <c r="E46" s="14" t="s">
        <v>67</v>
      </c>
      <c r="F46" s="15" t="s">
        <v>68</v>
      </c>
      <c r="G46" s="16" t="s">
        <v>64</v>
      </c>
      <c r="H46" s="235" t="s">
        <v>71</v>
      </c>
      <c r="I46" s="17" t="s">
        <v>110</v>
      </c>
      <c r="J46" s="228">
        <v>99403</v>
      </c>
      <c r="K46" s="18" t="s">
        <v>50</v>
      </c>
      <c r="L46" s="19" t="s">
        <v>51</v>
      </c>
      <c r="M46" s="213">
        <v>2019</v>
      </c>
      <c r="N46" s="20">
        <v>1600</v>
      </c>
      <c r="O46" s="185">
        <v>84</v>
      </c>
      <c r="P46" s="222">
        <v>5</v>
      </c>
      <c r="Q46" s="21">
        <v>43721</v>
      </c>
      <c r="R46" s="22">
        <v>45904</v>
      </c>
      <c r="S46" s="164">
        <v>45912</v>
      </c>
      <c r="T46" s="165">
        <v>45912</v>
      </c>
      <c r="U46" s="23" t="s">
        <v>70</v>
      </c>
      <c r="V46" s="24" t="s">
        <v>97</v>
      </c>
      <c r="W46" s="127"/>
      <c r="X46" s="281">
        <v>46100</v>
      </c>
      <c r="Z46" s="260"/>
      <c r="AA46" s="261"/>
      <c r="AB46" s="261"/>
      <c r="AC46" s="262"/>
      <c r="AD46" s="275">
        <f t="shared" si="0"/>
        <v>0</v>
      </c>
    </row>
    <row r="47" spans="1:30" ht="26.1" customHeight="1" x14ac:dyDescent="0.25">
      <c r="A47" s="10">
        <f t="shared" si="3"/>
        <v>42</v>
      </c>
      <c r="B47" s="11">
        <f t="shared" si="3"/>
        <v>18</v>
      </c>
      <c r="C47" s="12" t="s">
        <v>95</v>
      </c>
      <c r="D47" s="13" t="s">
        <v>1087</v>
      </c>
      <c r="E47" s="14" t="s">
        <v>67</v>
      </c>
      <c r="F47" s="15" t="s">
        <v>68</v>
      </c>
      <c r="G47" s="16" t="s">
        <v>64</v>
      </c>
      <c r="H47" s="235" t="s">
        <v>71</v>
      </c>
      <c r="I47" s="17" t="s">
        <v>111</v>
      </c>
      <c r="J47" s="228">
        <v>92900</v>
      </c>
      <c r="K47" s="18" t="s">
        <v>50</v>
      </c>
      <c r="L47" s="19" t="s">
        <v>51</v>
      </c>
      <c r="M47" s="213">
        <v>2019</v>
      </c>
      <c r="N47" s="20">
        <v>1600</v>
      </c>
      <c r="O47" s="185">
        <v>84</v>
      </c>
      <c r="P47" s="222">
        <v>5</v>
      </c>
      <c r="Q47" s="21">
        <v>43721</v>
      </c>
      <c r="R47" s="22">
        <v>45904</v>
      </c>
      <c r="S47" s="164">
        <v>45912</v>
      </c>
      <c r="T47" s="165">
        <v>45912</v>
      </c>
      <c r="U47" s="23" t="s">
        <v>70</v>
      </c>
      <c r="V47" s="24" t="s">
        <v>97</v>
      </c>
      <c r="W47" s="127"/>
      <c r="X47" s="281">
        <v>46600</v>
      </c>
      <c r="Z47" s="260"/>
      <c r="AA47" s="261"/>
      <c r="AB47" s="261"/>
      <c r="AC47" s="262"/>
      <c r="AD47" s="275">
        <f t="shared" si="0"/>
        <v>0</v>
      </c>
    </row>
    <row r="48" spans="1:30" ht="26.1" customHeight="1" x14ac:dyDescent="0.25">
      <c r="A48" s="10">
        <f t="shared" si="3"/>
        <v>43</v>
      </c>
      <c r="B48" s="11">
        <f t="shared" si="3"/>
        <v>19</v>
      </c>
      <c r="C48" s="12" t="s">
        <v>95</v>
      </c>
      <c r="D48" s="13" t="s">
        <v>1088</v>
      </c>
      <c r="E48" s="14" t="s">
        <v>67</v>
      </c>
      <c r="F48" s="15" t="s">
        <v>68</v>
      </c>
      <c r="G48" s="16" t="s">
        <v>64</v>
      </c>
      <c r="H48" s="235" t="s">
        <v>71</v>
      </c>
      <c r="I48" s="17" t="s">
        <v>112</v>
      </c>
      <c r="J48" s="228">
        <v>110385</v>
      </c>
      <c r="K48" s="18" t="s">
        <v>50</v>
      </c>
      <c r="L48" s="19" t="s">
        <v>51</v>
      </c>
      <c r="M48" s="213">
        <v>2019</v>
      </c>
      <c r="N48" s="20">
        <v>1600</v>
      </c>
      <c r="O48" s="185">
        <v>84</v>
      </c>
      <c r="P48" s="222">
        <v>5</v>
      </c>
      <c r="Q48" s="21">
        <v>43721</v>
      </c>
      <c r="R48" s="22">
        <v>45905</v>
      </c>
      <c r="S48" s="164">
        <v>45912</v>
      </c>
      <c r="T48" s="165">
        <v>45912</v>
      </c>
      <c r="U48" s="23" t="s">
        <v>70</v>
      </c>
      <c r="V48" s="24" t="s">
        <v>97</v>
      </c>
      <c r="W48" s="127"/>
      <c r="X48" s="281">
        <v>45100</v>
      </c>
      <c r="Z48" s="260"/>
      <c r="AA48" s="261"/>
      <c r="AB48" s="261"/>
      <c r="AC48" s="262"/>
      <c r="AD48" s="275">
        <f t="shared" si="0"/>
        <v>0</v>
      </c>
    </row>
    <row r="49" spans="1:30" ht="26.1" customHeight="1" x14ac:dyDescent="0.25">
      <c r="A49" s="10">
        <f t="shared" si="3"/>
        <v>44</v>
      </c>
      <c r="B49" s="11">
        <f t="shared" si="3"/>
        <v>20</v>
      </c>
      <c r="C49" s="12" t="s">
        <v>95</v>
      </c>
      <c r="D49" s="13" t="s">
        <v>1089</v>
      </c>
      <c r="E49" s="14" t="s">
        <v>67</v>
      </c>
      <c r="F49" s="15" t="s">
        <v>68</v>
      </c>
      <c r="G49" s="16" t="s">
        <v>64</v>
      </c>
      <c r="H49" s="235" t="s">
        <v>71</v>
      </c>
      <c r="I49" s="17" t="s">
        <v>113</v>
      </c>
      <c r="J49" s="228">
        <v>109933</v>
      </c>
      <c r="K49" s="18" t="s">
        <v>50</v>
      </c>
      <c r="L49" s="19" t="s">
        <v>51</v>
      </c>
      <c r="M49" s="213">
        <v>2019</v>
      </c>
      <c r="N49" s="20">
        <v>1600</v>
      </c>
      <c r="O49" s="185">
        <v>84</v>
      </c>
      <c r="P49" s="222">
        <v>5</v>
      </c>
      <c r="Q49" s="21">
        <v>43721</v>
      </c>
      <c r="R49" s="22">
        <v>45904</v>
      </c>
      <c r="S49" s="164">
        <v>45912</v>
      </c>
      <c r="T49" s="165">
        <v>45912</v>
      </c>
      <c r="U49" s="23" t="s">
        <v>70</v>
      </c>
      <c r="V49" s="24" t="s">
        <v>97</v>
      </c>
      <c r="W49" s="127"/>
      <c r="X49" s="281">
        <v>45100</v>
      </c>
      <c r="Z49" s="260"/>
      <c r="AA49" s="261"/>
      <c r="AB49" s="261"/>
      <c r="AC49" s="262"/>
      <c r="AD49" s="275">
        <f t="shared" si="0"/>
        <v>0</v>
      </c>
    </row>
    <row r="50" spans="1:30" ht="26.1" customHeight="1" x14ac:dyDescent="0.25">
      <c r="A50" s="10">
        <f t="shared" si="3"/>
        <v>45</v>
      </c>
      <c r="B50" s="11">
        <f t="shared" si="3"/>
        <v>21</v>
      </c>
      <c r="C50" s="12" t="s">
        <v>95</v>
      </c>
      <c r="D50" s="13" t="s">
        <v>1090</v>
      </c>
      <c r="E50" s="14" t="s">
        <v>57</v>
      </c>
      <c r="F50" s="15" t="s">
        <v>114</v>
      </c>
      <c r="G50" s="16" t="s">
        <v>48</v>
      </c>
      <c r="H50" s="235" t="s">
        <v>71</v>
      </c>
      <c r="I50" s="17" t="s">
        <v>115</v>
      </c>
      <c r="J50" s="228">
        <v>115807</v>
      </c>
      <c r="K50" s="18" t="s">
        <v>50</v>
      </c>
      <c r="L50" s="19" t="s">
        <v>51</v>
      </c>
      <c r="M50" s="213">
        <v>2019</v>
      </c>
      <c r="N50" s="20">
        <v>1300</v>
      </c>
      <c r="O50" s="185">
        <v>85</v>
      </c>
      <c r="P50" s="222">
        <v>5</v>
      </c>
      <c r="Q50" s="21">
        <v>43748</v>
      </c>
      <c r="R50" s="22">
        <v>45933</v>
      </c>
      <c r="S50" s="164">
        <v>45938</v>
      </c>
      <c r="T50" s="165">
        <v>45938</v>
      </c>
      <c r="U50" s="23" t="s">
        <v>52</v>
      </c>
      <c r="V50" s="24" t="s">
        <v>97</v>
      </c>
      <c r="W50" s="127"/>
      <c r="X50" s="281">
        <v>44100</v>
      </c>
      <c r="Z50" s="260"/>
      <c r="AA50" s="261"/>
      <c r="AB50" s="261"/>
      <c r="AC50" s="262"/>
      <c r="AD50" s="275">
        <f t="shared" si="0"/>
        <v>0</v>
      </c>
    </row>
    <row r="51" spans="1:30" ht="26.1" customHeight="1" x14ac:dyDescent="0.25">
      <c r="A51" s="10">
        <f t="shared" si="3"/>
        <v>46</v>
      </c>
      <c r="B51" s="11">
        <f t="shared" si="3"/>
        <v>22</v>
      </c>
      <c r="C51" s="12" t="s">
        <v>95</v>
      </c>
      <c r="D51" s="13" t="s">
        <v>1022</v>
      </c>
      <c r="E51" s="14" t="s">
        <v>67</v>
      </c>
      <c r="F51" s="15" t="s">
        <v>68</v>
      </c>
      <c r="G51" s="16" t="s">
        <v>64</v>
      </c>
      <c r="H51" s="235" t="s">
        <v>71</v>
      </c>
      <c r="I51" s="17" t="s">
        <v>105</v>
      </c>
      <c r="J51" s="228">
        <v>130448</v>
      </c>
      <c r="K51" s="18" t="s">
        <v>50</v>
      </c>
      <c r="L51" s="19" t="s">
        <v>51</v>
      </c>
      <c r="M51" s="213">
        <v>2018</v>
      </c>
      <c r="N51" s="20">
        <v>1600</v>
      </c>
      <c r="O51" s="185">
        <v>84</v>
      </c>
      <c r="P51" s="222">
        <v>5</v>
      </c>
      <c r="Q51" s="21">
        <v>43397</v>
      </c>
      <c r="R51" s="22">
        <v>46029</v>
      </c>
      <c r="S51" s="164">
        <v>45952</v>
      </c>
      <c r="T51" s="165">
        <v>45952</v>
      </c>
      <c r="U51" s="23" t="s">
        <v>52</v>
      </c>
      <c r="V51" s="24" t="s">
        <v>97</v>
      </c>
      <c r="W51" s="127"/>
      <c r="X51" s="281">
        <v>42100</v>
      </c>
      <c r="Z51" s="260"/>
      <c r="AA51" s="261"/>
      <c r="AB51" s="261"/>
      <c r="AC51" s="262"/>
      <c r="AD51" s="275">
        <f t="shared" si="0"/>
        <v>0</v>
      </c>
    </row>
    <row r="52" spans="1:30" ht="26.1" customHeight="1" x14ac:dyDescent="0.25">
      <c r="A52" s="10">
        <f t="shared" si="3"/>
        <v>47</v>
      </c>
      <c r="B52" s="11">
        <f t="shared" si="3"/>
        <v>23</v>
      </c>
      <c r="C52" s="12" t="s">
        <v>95</v>
      </c>
      <c r="D52" s="13" t="s">
        <v>1023</v>
      </c>
      <c r="E52" s="14" t="s">
        <v>67</v>
      </c>
      <c r="F52" s="15" t="s">
        <v>68</v>
      </c>
      <c r="G52" s="16" t="s">
        <v>64</v>
      </c>
      <c r="H52" s="235" t="s">
        <v>71</v>
      </c>
      <c r="I52" s="17" t="s">
        <v>106</v>
      </c>
      <c r="J52" s="228">
        <v>97667</v>
      </c>
      <c r="K52" s="18" t="s">
        <v>50</v>
      </c>
      <c r="L52" s="19" t="s">
        <v>51</v>
      </c>
      <c r="M52" s="213">
        <v>2018</v>
      </c>
      <c r="N52" s="20">
        <v>1600</v>
      </c>
      <c r="O52" s="185">
        <v>84</v>
      </c>
      <c r="P52" s="222">
        <v>5</v>
      </c>
      <c r="Q52" s="21">
        <v>43397</v>
      </c>
      <c r="R52" s="22">
        <v>45946</v>
      </c>
      <c r="S52" s="164">
        <v>45952</v>
      </c>
      <c r="T52" s="165">
        <v>45952</v>
      </c>
      <c r="U52" s="23" t="s">
        <v>52</v>
      </c>
      <c r="V52" s="24" t="s">
        <v>97</v>
      </c>
      <c r="W52" s="127"/>
      <c r="X52" s="281">
        <v>44800</v>
      </c>
      <c r="Z52" s="260"/>
      <c r="AA52" s="261"/>
      <c r="AB52" s="261"/>
      <c r="AC52" s="262"/>
      <c r="AD52" s="275">
        <f t="shared" si="0"/>
        <v>0</v>
      </c>
    </row>
    <row r="53" spans="1:30" ht="26.1" customHeight="1" x14ac:dyDescent="0.25">
      <c r="A53" s="10">
        <f t="shared" si="3"/>
        <v>48</v>
      </c>
      <c r="B53" s="11">
        <f t="shared" si="3"/>
        <v>24</v>
      </c>
      <c r="C53" s="12" t="s">
        <v>95</v>
      </c>
      <c r="D53" s="13" t="s">
        <v>1455</v>
      </c>
      <c r="E53" s="14" t="s">
        <v>126</v>
      </c>
      <c r="F53" s="15" t="s">
        <v>127</v>
      </c>
      <c r="G53" s="16" t="s">
        <v>55</v>
      </c>
      <c r="H53" s="235" t="s">
        <v>71</v>
      </c>
      <c r="I53" s="17" t="s">
        <v>128</v>
      </c>
      <c r="J53" s="228">
        <v>5740</v>
      </c>
      <c r="K53" s="18" t="s">
        <v>836</v>
      </c>
      <c r="L53" s="19" t="s">
        <v>51</v>
      </c>
      <c r="M53" s="213">
        <v>2023</v>
      </c>
      <c r="N53" s="20">
        <v>999</v>
      </c>
      <c r="O53" s="185">
        <v>74</v>
      </c>
      <c r="P53" s="222">
        <v>5</v>
      </c>
      <c r="Q53" s="21">
        <v>45224</v>
      </c>
      <c r="R53" s="22">
        <v>45952</v>
      </c>
      <c r="S53" s="164">
        <v>45954</v>
      </c>
      <c r="T53" s="165">
        <v>45954</v>
      </c>
      <c r="U53" s="23" t="s">
        <v>73</v>
      </c>
      <c r="V53" s="24" t="s">
        <v>91</v>
      </c>
      <c r="W53" s="127"/>
      <c r="X53" s="281">
        <v>72300</v>
      </c>
      <c r="Z53" s="260"/>
      <c r="AA53" s="261"/>
      <c r="AB53" s="261"/>
      <c r="AC53" s="262"/>
      <c r="AD53" s="275">
        <f t="shared" si="0"/>
        <v>0</v>
      </c>
    </row>
    <row r="54" spans="1:30" ht="26.1" customHeight="1" x14ac:dyDescent="0.25">
      <c r="A54" s="10">
        <f t="shared" si="3"/>
        <v>49</v>
      </c>
      <c r="B54" s="11">
        <f t="shared" si="3"/>
        <v>25</v>
      </c>
      <c r="C54" s="12" t="s">
        <v>95</v>
      </c>
      <c r="D54" s="13" t="s">
        <v>1456</v>
      </c>
      <c r="E54" s="14" t="s">
        <v>126</v>
      </c>
      <c r="F54" s="15" t="s">
        <v>127</v>
      </c>
      <c r="G54" s="16" t="s">
        <v>55</v>
      </c>
      <c r="H54" s="235" t="s">
        <v>71</v>
      </c>
      <c r="I54" s="17" t="s">
        <v>129</v>
      </c>
      <c r="J54" s="228">
        <v>5299</v>
      </c>
      <c r="K54" s="18" t="s">
        <v>836</v>
      </c>
      <c r="L54" s="19" t="s">
        <v>51</v>
      </c>
      <c r="M54" s="213">
        <v>2023</v>
      </c>
      <c r="N54" s="20">
        <v>999</v>
      </c>
      <c r="O54" s="185">
        <v>74</v>
      </c>
      <c r="P54" s="222">
        <v>5</v>
      </c>
      <c r="Q54" s="21">
        <v>45224</v>
      </c>
      <c r="R54" s="22">
        <v>45952</v>
      </c>
      <c r="S54" s="164">
        <v>45954</v>
      </c>
      <c r="T54" s="165">
        <v>45954</v>
      </c>
      <c r="U54" s="23" t="s">
        <v>73</v>
      </c>
      <c r="V54" s="24" t="s">
        <v>91</v>
      </c>
      <c r="W54" s="127"/>
      <c r="X54" s="281">
        <v>72400</v>
      </c>
      <c r="Z54" s="260"/>
      <c r="AA54" s="261"/>
      <c r="AB54" s="261"/>
      <c r="AC54" s="262"/>
      <c r="AD54" s="275">
        <f t="shared" si="0"/>
        <v>0</v>
      </c>
    </row>
    <row r="55" spans="1:30" ht="26.1" customHeight="1" x14ac:dyDescent="0.25">
      <c r="A55" s="10">
        <f t="shared" si="3"/>
        <v>50</v>
      </c>
      <c r="B55" s="11">
        <f t="shared" si="3"/>
        <v>26</v>
      </c>
      <c r="C55" s="12" t="s">
        <v>95</v>
      </c>
      <c r="D55" s="13" t="s">
        <v>1181</v>
      </c>
      <c r="E55" s="14" t="s">
        <v>67</v>
      </c>
      <c r="F55" s="15" t="s">
        <v>68</v>
      </c>
      <c r="G55" s="16" t="s">
        <v>64</v>
      </c>
      <c r="H55" s="235" t="s">
        <v>71</v>
      </c>
      <c r="I55" s="17" t="s">
        <v>116</v>
      </c>
      <c r="J55" s="228">
        <v>85057</v>
      </c>
      <c r="K55" s="18" t="s">
        <v>50</v>
      </c>
      <c r="L55" s="19" t="s">
        <v>51</v>
      </c>
      <c r="M55" s="213">
        <v>2020</v>
      </c>
      <c r="N55" s="20">
        <v>1300</v>
      </c>
      <c r="O55" s="185">
        <v>96</v>
      </c>
      <c r="P55" s="222">
        <v>5</v>
      </c>
      <c r="Q55" s="21">
        <v>44152</v>
      </c>
      <c r="R55" s="22">
        <v>45978</v>
      </c>
      <c r="S55" s="164">
        <v>45977</v>
      </c>
      <c r="T55" s="165">
        <v>45977</v>
      </c>
      <c r="U55" s="23" t="s">
        <v>70</v>
      </c>
      <c r="V55" s="24" t="s">
        <v>91</v>
      </c>
      <c r="W55" s="127"/>
      <c r="X55" s="281">
        <v>54200</v>
      </c>
      <c r="Z55" s="260"/>
      <c r="AA55" s="261"/>
      <c r="AB55" s="261"/>
      <c r="AC55" s="262"/>
      <c r="AD55" s="275">
        <f t="shared" si="0"/>
        <v>0</v>
      </c>
    </row>
    <row r="56" spans="1:30" ht="26.1" customHeight="1" x14ac:dyDescent="0.25">
      <c r="A56" s="10">
        <f t="shared" si="3"/>
        <v>51</v>
      </c>
      <c r="B56" s="11">
        <f t="shared" si="3"/>
        <v>27</v>
      </c>
      <c r="C56" s="12" t="s">
        <v>95</v>
      </c>
      <c r="D56" s="13" t="s">
        <v>1182</v>
      </c>
      <c r="E56" s="14" t="s">
        <v>67</v>
      </c>
      <c r="F56" s="15" t="s">
        <v>68</v>
      </c>
      <c r="G56" s="16" t="s">
        <v>64</v>
      </c>
      <c r="H56" s="235" t="s">
        <v>71</v>
      </c>
      <c r="I56" s="17" t="s">
        <v>117</v>
      </c>
      <c r="J56" s="228">
        <v>85967</v>
      </c>
      <c r="K56" s="18" t="s">
        <v>50</v>
      </c>
      <c r="L56" s="19" t="s">
        <v>51</v>
      </c>
      <c r="M56" s="213">
        <v>2020</v>
      </c>
      <c r="N56" s="20">
        <v>1300</v>
      </c>
      <c r="O56" s="185">
        <v>96</v>
      </c>
      <c r="P56" s="222">
        <v>5</v>
      </c>
      <c r="Q56" s="21">
        <v>44152</v>
      </c>
      <c r="R56" s="22">
        <v>45978</v>
      </c>
      <c r="S56" s="164">
        <v>45977</v>
      </c>
      <c r="T56" s="165">
        <v>45977</v>
      </c>
      <c r="U56" s="23" t="s">
        <v>70</v>
      </c>
      <c r="V56" s="24" t="s">
        <v>91</v>
      </c>
      <c r="W56" s="127"/>
      <c r="X56" s="281">
        <v>54100</v>
      </c>
      <c r="Z56" s="260"/>
      <c r="AA56" s="261"/>
      <c r="AB56" s="261"/>
      <c r="AC56" s="262"/>
      <c r="AD56" s="275">
        <f t="shared" si="0"/>
        <v>0</v>
      </c>
    </row>
    <row r="57" spans="1:30" ht="26.1" customHeight="1" x14ac:dyDescent="0.25">
      <c r="A57" s="10">
        <f t="shared" ref="A57:B72" si="4">A56+1</f>
        <v>52</v>
      </c>
      <c r="B57" s="11">
        <f t="shared" si="4"/>
        <v>28</v>
      </c>
      <c r="C57" s="12" t="s">
        <v>95</v>
      </c>
      <c r="D57" s="13" t="s">
        <v>1024</v>
      </c>
      <c r="E57" s="14" t="s">
        <v>67</v>
      </c>
      <c r="F57" s="15" t="s">
        <v>68</v>
      </c>
      <c r="G57" s="16" t="s">
        <v>64</v>
      </c>
      <c r="H57" s="235" t="s">
        <v>71</v>
      </c>
      <c r="I57" s="17" t="s">
        <v>104</v>
      </c>
      <c r="J57" s="228">
        <v>84641</v>
      </c>
      <c r="K57" s="18" t="s">
        <v>50</v>
      </c>
      <c r="L57" s="19" t="s">
        <v>51</v>
      </c>
      <c r="M57" s="213">
        <v>2018</v>
      </c>
      <c r="N57" s="20">
        <v>1600</v>
      </c>
      <c r="O57" s="185">
        <v>84</v>
      </c>
      <c r="P57" s="222">
        <v>5</v>
      </c>
      <c r="Q57" s="21">
        <v>43446</v>
      </c>
      <c r="R57" s="22">
        <v>45990</v>
      </c>
      <c r="S57" s="164">
        <v>46002</v>
      </c>
      <c r="T57" s="165">
        <v>46002</v>
      </c>
      <c r="U57" s="23" t="s">
        <v>52</v>
      </c>
      <c r="V57" s="24" t="s">
        <v>97</v>
      </c>
      <c r="W57" s="127"/>
      <c r="X57" s="281">
        <v>45900</v>
      </c>
      <c r="Z57" s="260"/>
      <c r="AA57" s="261"/>
      <c r="AB57" s="261"/>
      <c r="AC57" s="262"/>
      <c r="AD57" s="275">
        <f t="shared" si="0"/>
        <v>0</v>
      </c>
    </row>
    <row r="58" spans="1:30" ht="26.1" customHeight="1" x14ac:dyDescent="0.25">
      <c r="A58" s="10">
        <f t="shared" si="4"/>
        <v>53</v>
      </c>
      <c r="B58" s="11">
        <f t="shared" si="4"/>
        <v>29</v>
      </c>
      <c r="C58" s="12" t="s">
        <v>95</v>
      </c>
      <c r="D58" s="13" t="s">
        <v>1492</v>
      </c>
      <c r="E58" s="14" t="s">
        <v>67</v>
      </c>
      <c r="F58" s="15" t="s">
        <v>68</v>
      </c>
      <c r="G58" s="16" t="s">
        <v>64</v>
      </c>
      <c r="H58" s="235" t="s">
        <v>71</v>
      </c>
      <c r="I58" s="17" t="s">
        <v>130</v>
      </c>
      <c r="J58" s="228">
        <v>379</v>
      </c>
      <c r="K58" s="18" t="s">
        <v>131</v>
      </c>
      <c r="L58" s="19" t="s">
        <v>51</v>
      </c>
      <c r="M58" s="213">
        <v>2024</v>
      </c>
      <c r="N58" s="20">
        <v>1.2</v>
      </c>
      <c r="O58" s="185">
        <v>96</v>
      </c>
      <c r="P58" s="222">
        <v>5</v>
      </c>
      <c r="Q58" s="21">
        <v>45636</v>
      </c>
      <c r="R58" s="22">
        <v>46731</v>
      </c>
      <c r="S58" s="164">
        <v>46000</v>
      </c>
      <c r="T58" s="165">
        <v>46000</v>
      </c>
      <c r="U58" s="23" t="s">
        <v>73</v>
      </c>
      <c r="V58" s="24" t="s">
        <v>91</v>
      </c>
      <c r="W58" s="127"/>
      <c r="X58" s="281">
        <v>97000</v>
      </c>
      <c r="Z58" s="260"/>
      <c r="AA58" s="261"/>
      <c r="AB58" s="261"/>
      <c r="AC58" s="262"/>
      <c r="AD58" s="275">
        <f t="shared" si="0"/>
        <v>0</v>
      </c>
    </row>
    <row r="59" spans="1:30" ht="26.1" customHeight="1" thickBot="1" x14ac:dyDescent="0.3">
      <c r="A59" s="10">
        <f t="shared" si="4"/>
        <v>54</v>
      </c>
      <c r="B59" s="11">
        <f t="shared" si="4"/>
        <v>30</v>
      </c>
      <c r="C59" s="41" t="s">
        <v>95</v>
      </c>
      <c r="D59" s="29" t="s">
        <v>1493</v>
      </c>
      <c r="E59" s="30" t="s">
        <v>67</v>
      </c>
      <c r="F59" s="31" t="s">
        <v>68</v>
      </c>
      <c r="G59" s="32" t="s">
        <v>64</v>
      </c>
      <c r="H59" s="236" t="s">
        <v>71</v>
      </c>
      <c r="I59" s="33" t="s">
        <v>132</v>
      </c>
      <c r="J59" s="229">
        <v>385</v>
      </c>
      <c r="K59" s="34" t="s">
        <v>131</v>
      </c>
      <c r="L59" s="35" t="s">
        <v>51</v>
      </c>
      <c r="M59" s="215">
        <v>2024</v>
      </c>
      <c r="N59" s="36">
        <v>1.2</v>
      </c>
      <c r="O59" s="186">
        <v>96</v>
      </c>
      <c r="P59" s="223">
        <v>5</v>
      </c>
      <c r="Q59" s="37">
        <v>45636</v>
      </c>
      <c r="R59" s="38">
        <v>46731</v>
      </c>
      <c r="S59" s="166">
        <v>46000</v>
      </c>
      <c r="T59" s="167">
        <v>46000</v>
      </c>
      <c r="U59" s="39" t="s">
        <v>73</v>
      </c>
      <c r="V59" s="40" t="s">
        <v>91</v>
      </c>
      <c r="W59" s="128"/>
      <c r="X59" s="282">
        <v>97000</v>
      </c>
      <c r="Z59" s="257"/>
      <c r="AA59" s="258"/>
      <c r="AB59" s="258"/>
      <c r="AC59" s="263"/>
      <c r="AD59" s="274">
        <f t="shared" si="0"/>
        <v>0</v>
      </c>
    </row>
    <row r="60" spans="1:30" ht="26.1" customHeight="1" x14ac:dyDescent="0.25">
      <c r="A60" s="10">
        <f t="shared" si="4"/>
        <v>55</v>
      </c>
      <c r="B60" s="11">
        <v>1</v>
      </c>
      <c r="C60" s="12" t="s">
        <v>133</v>
      </c>
      <c r="D60" s="13" t="s">
        <v>982</v>
      </c>
      <c r="E60" s="14" t="s">
        <v>67</v>
      </c>
      <c r="F60" s="15" t="s">
        <v>68</v>
      </c>
      <c r="G60" s="16" t="s">
        <v>64</v>
      </c>
      <c r="H60" s="235" t="s">
        <v>71</v>
      </c>
      <c r="I60" s="17" t="s">
        <v>154</v>
      </c>
      <c r="J60" s="228">
        <v>139358</v>
      </c>
      <c r="K60" s="18" t="s">
        <v>50</v>
      </c>
      <c r="L60" s="19" t="s">
        <v>51</v>
      </c>
      <c r="M60" s="213">
        <v>2017</v>
      </c>
      <c r="N60" s="20">
        <v>1600</v>
      </c>
      <c r="O60" s="185">
        <v>84</v>
      </c>
      <c r="P60" s="222">
        <v>5</v>
      </c>
      <c r="Q60" s="21">
        <v>42881</v>
      </c>
      <c r="R60" s="22">
        <v>45794</v>
      </c>
      <c r="S60" s="164">
        <v>45801</v>
      </c>
      <c r="T60" s="165">
        <v>45802</v>
      </c>
      <c r="U60" s="23" t="s">
        <v>52</v>
      </c>
      <c r="V60" s="24" t="s">
        <v>101</v>
      </c>
      <c r="W60" s="127"/>
      <c r="X60" s="283">
        <v>38600</v>
      </c>
      <c r="Z60" s="253"/>
      <c r="AA60" s="254"/>
      <c r="AB60" s="254"/>
      <c r="AC60" s="276"/>
      <c r="AD60" s="272">
        <f t="shared" si="0"/>
        <v>0</v>
      </c>
    </row>
    <row r="61" spans="1:30" ht="26.1" customHeight="1" x14ac:dyDescent="0.25">
      <c r="A61" s="10">
        <f t="shared" si="4"/>
        <v>56</v>
      </c>
      <c r="B61" s="11">
        <f>B60+1</f>
        <v>2</v>
      </c>
      <c r="C61" s="12" t="s">
        <v>133</v>
      </c>
      <c r="D61" s="13" t="s">
        <v>893</v>
      </c>
      <c r="E61" s="14" t="s">
        <v>67</v>
      </c>
      <c r="F61" s="15" t="s">
        <v>68</v>
      </c>
      <c r="G61" s="16" t="s">
        <v>64</v>
      </c>
      <c r="H61" s="235" t="s">
        <v>71</v>
      </c>
      <c r="I61" s="17" t="s">
        <v>146</v>
      </c>
      <c r="J61" s="228">
        <v>163753</v>
      </c>
      <c r="K61" s="18" t="s">
        <v>50</v>
      </c>
      <c r="L61" s="19" t="s">
        <v>196</v>
      </c>
      <c r="M61" s="213">
        <v>2014</v>
      </c>
      <c r="N61" s="20">
        <v>1600</v>
      </c>
      <c r="O61" s="185">
        <v>84</v>
      </c>
      <c r="P61" s="222">
        <v>5</v>
      </c>
      <c r="Q61" s="21">
        <v>41814</v>
      </c>
      <c r="R61" s="22">
        <v>45794</v>
      </c>
      <c r="S61" s="164">
        <v>45830</v>
      </c>
      <c r="T61" s="165">
        <v>45831</v>
      </c>
      <c r="U61" s="23" t="s">
        <v>52</v>
      </c>
      <c r="V61" s="24" t="s">
        <v>97</v>
      </c>
      <c r="W61" s="127"/>
      <c r="X61" s="281">
        <v>30400</v>
      </c>
      <c r="Z61" s="260"/>
      <c r="AA61" s="261"/>
      <c r="AB61" s="261"/>
      <c r="AC61" s="262"/>
      <c r="AD61" s="275">
        <f t="shared" si="0"/>
        <v>0</v>
      </c>
    </row>
    <row r="62" spans="1:30" ht="26.1" customHeight="1" x14ac:dyDescent="0.25">
      <c r="A62" s="10">
        <f t="shared" si="4"/>
        <v>57</v>
      </c>
      <c r="B62" s="11">
        <f t="shared" si="4"/>
        <v>3</v>
      </c>
      <c r="C62" s="12" t="s">
        <v>133</v>
      </c>
      <c r="D62" s="13" t="s">
        <v>922</v>
      </c>
      <c r="E62" s="14" t="s">
        <v>147</v>
      </c>
      <c r="F62" s="15" t="s">
        <v>148</v>
      </c>
      <c r="G62" s="16" t="s">
        <v>64</v>
      </c>
      <c r="H62" s="235" t="s">
        <v>71</v>
      </c>
      <c r="I62" s="17" t="s">
        <v>151</v>
      </c>
      <c r="J62" s="228">
        <v>116102</v>
      </c>
      <c r="K62" s="18" t="s">
        <v>50</v>
      </c>
      <c r="L62" s="19" t="s">
        <v>196</v>
      </c>
      <c r="M62" s="213">
        <v>2015</v>
      </c>
      <c r="N62" s="20">
        <v>1600</v>
      </c>
      <c r="O62" s="185">
        <v>88</v>
      </c>
      <c r="P62" s="222">
        <v>5</v>
      </c>
      <c r="Q62" s="21">
        <v>42195</v>
      </c>
      <c r="R62" s="22">
        <v>45800</v>
      </c>
      <c r="S62" s="164">
        <v>45846</v>
      </c>
      <c r="T62" s="165">
        <v>45847</v>
      </c>
      <c r="U62" s="23" t="s">
        <v>52</v>
      </c>
      <c r="V62" s="24" t="s">
        <v>97</v>
      </c>
      <c r="W62" s="127"/>
      <c r="X62" s="281">
        <v>39400</v>
      </c>
      <c r="Z62" s="260"/>
      <c r="AA62" s="261"/>
      <c r="AB62" s="261"/>
      <c r="AC62" s="262"/>
      <c r="AD62" s="275">
        <f t="shared" si="0"/>
        <v>0</v>
      </c>
    </row>
    <row r="63" spans="1:30" ht="26.1" customHeight="1" x14ac:dyDescent="0.25">
      <c r="A63" s="10">
        <f t="shared" si="4"/>
        <v>58</v>
      </c>
      <c r="B63" s="11">
        <f t="shared" si="4"/>
        <v>4</v>
      </c>
      <c r="C63" s="12" t="s">
        <v>133</v>
      </c>
      <c r="D63" s="13" t="s">
        <v>923</v>
      </c>
      <c r="E63" s="14" t="s">
        <v>147</v>
      </c>
      <c r="F63" s="15" t="s">
        <v>148</v>
      </c>
      <c r="G63" s="16" t="s">
        <v>64</v>
      </c>
      <c r="H63" s="235" t="s">
        <v>71</v>
      </c>
      <c r="I63" s="17" t="s">
        <v>152</v>
      </c>
      <c r="J63" s="228">
        <v>105113</v>
      </c>
      <c r="K63" s="18" t="s">
        <v>50</v>
      </c>
      <c r="L63" s="19" t="s">
        <v>196</v>
      </c>
      <c r="M63" s="213">
        <v>2015</v>
      </c>
      <c r="N63" s="20">
        <v>1600</v>
      </c>
      <c r="O63" s="185">
        <v>88</v>
      </c>
      <c r="P63" s="222">
        <v>5</v>
      </c>
      <c r="Q63" s="21">
        <v>42195</v>
      </c>
      <c r="R63" s="22">
        <v>45799</v>
      </c>
      <c r="S63" s="164">
        <v>45846</v>
      </c>
      <c r="T63" s="165">
        <v>45847</v>
      </c>
      <c r="U63" s="23" t="s">
        <v>52</v>
      </c>
      <c r="V63" s="24" t="s">
        <v>97</v>
      </c>
      <c r="W63" s="127"/>
      <c r="X63" s="281">
        <v>40000</v>
      </c>
      <c r="Z63" s="260"/>
      <c r="AA63" s="261"/>
      <c r="AB63" s="261"/>
      <c r="AC63" s="262"/>
      <c r="AD63" s="275">
        <f t="shared" si="0"/>
        <v>0</v>
      </c>
    </row>
    <row r="64" spans="1:30" ht="26.1" customHeight="1" x14ac:dyDescent="0.25">
      <c r="A64" s="10">
        <f t="shared" si="4"/>
        <v>59</v>
      </c>
      <c r="B64" s="11">
        <f t="shared" si="4"/>
        <v>5</v>
      </c>
      <c r="C64" s="12" t="s">
        <v>133</v>
      </c>
      <c r="D64" s="13" t="s">
        <v>924</v>
      </c>
      <c r="E64" s="14" t="s">
        <v>147</v>
      </c>
      <c r="F64" s="15" t="s">
        <v>148</v>
      </c>
      <c r="G64" s="16" t="s">
        <v>64</v>
      </c>
      <c r="H64" s="235" t="s">
        <v>71</v>
      </c>
      <c r="I64" s="17" t="s">
        <v>153</v>
      </c>
      <c r="J64" s="228">
        <v>120739</v>
      </c>
      <c r="K64" s="18" t="s">
        <v>50</v>
      </c>
      <c r="L64" s="19" t="s">
        <v>196</v>
      </c>
      <c r="M64" s="213">
        <v>2015</v>
      </c>
      <c r="N64" s="20">
        <v>1600</v>
      </c>
      <c r="O64" s="185">
        <v>88</v>
      </c>
      <c r="P64" s="222">
        <v>5</v>
      </c>
      <c r="Q64" s="21">
        <v>42195</v>
      </c>
      <c r="R64" s="22">
        <v>45800</v>
      </c>
      <c r="S64" s="164">
        <v>45846</v>
      </c>
      <c r="T64" s="165">
        <v>45847</v>
      </c>
      <c r="U64" s="23" t="s">
        <v>52</v>
      </c>
      <c r="V64" s="24" t="s">
        <v>97</v>
      </c>
      <c r="W64" s="127"/>
      <c r="X64" s="281">
        <v>39100</v>
      </c>
      <c r="Z64" s="260"/>
      <c r="AA64" s="261"/>
      <c r="AB64" s="261"/>
      <c r="AC64" s="262"/>
      <c r="AD64" s="275">
        <f t="shared" si="0"/>
        <v>0</v>
      </c>
    </row>
    <row r="65" spans="1:30" ht="26.1" customHeight="1" x14ac:dyDescent="0.25">
      <c r="A65" s="10">
        <f t="shared" si="4"/>
        <v>60</v>
      </c>
      <c r="B65" s="11">
        <f t="shared" si="4"/>
        <v>6</v>
      </c>
      <c r="C65" s="12" t="s">
        <v>133</v>
      </c>
      <c r="D65" s="13" t="s">
        <v>1290</v>
      </c>
      <c r="E65" s="14" t="s">
        <v>46</v>
      </c>
      <c r="F65" s="15" t="s">
        <v>47</v>
      </c>
      <c r="G65" s="16" t="s">
        <v>55</v>
      </c>
      <c r="H65" s="235" t="s">
        <v>71</v>
      </c>
      <c r="I65" s="17" t="s">
        <v>176</v>
      </c>
      <c r="J65" s="228">
        <v>57642</v>
      </c>
      <c r="K65" s="18" t="s">
        <v>50</v>
      </c>
      <c r="L65" s="19" t="s">
        <v>51</v>
      </c>
      <c r="M65" s="213">
        <v>2022</v>
      </c>
      <c r="N65" s="20">
        <v>1498</v>
      </c>
      <c r="O65" s="185">
        <v>110</v>
      </c>
      <c r="P65" s="222">
        <v>5</v>
      </c>
      <c r="Q65" s="21">
        <v>44781</v>
      </c>
      <c r="R65" s="22">
        <v>45876</v>
      </c>
      <c r="S65" s="164">
        <v>45876</v>
      </c>
      <c r="T65" s="165">
        <v>45876</v>
      </c>
      <c r="U65" s="23" t="s">
        <v>73</v>
      </c>
      <c r="V65" s="24" t="s">
        <v>91</v>
      </c>
      <c r="W65" s="127"/>
      <c r="X65" s="281">
        <v>80000</v>
      </c>
      <c r="Z65" s="260"/>
      <c r="AA65" s="261"/>
      <c r="AB65" s="261"/>
      <c r="AC65" s="262"/>
      <c r="AD65" s="275">
        <f t="shared" si="0"/>
        <v>0</v>
      </c>
    </row>
    <row r="66" spans="1:30" ht="26.1" customHeight="1" x14ac:dyDescent="0.25">
      <c r="A66" s="10">
        <f t="shared" si="4"/>
        <v>61</v>
      </c>
      <c r="B66" s="11">
        <f t="shared" si="4"/>
        <v>7</v>
      </c>
      <c r="C66" s="12" t="s">
        <v>133</v>
      </c>
      <c r="D66" s="13" t="s">
        <v>1091</v>
      </c>
      <c r="E66" s="14" t="s">
        <v>67</v>
      </c>
      <c r="F66" s="15" t="s">
        <v>68</v>
      </c>
      <c r="G66" s="16" t="s">
        <v>64</v>
      </c>
      <c r="H66" s="235" t="s">
        <v>71</v>
      </c>
      <c r="I66" s="17" t="s">
        <v>158</v>
      </c>
      <c r="J66" s="228">
        <v>128410</v>
      </c>
      <c r="K66" s="18" t="s">
        <v>50</v>
      </c>
      <c r="L66" s="19" t="s">
        <v>51</v>
      </c>
      <c r="M66" s="213">
        <v>2019</v>
      </c>
      <c r="N66" s="20">
        <v>1600</v>
      </c>
      <c r="O66" s="185">
        <v>84</v>
      </c>
      <c r="P66" s="222">
        <v>5</v>
      </c>
      <c r="Q66" s="21">
        <v>43720</v>
      </c>
      <c r="R66" s="22">
        <v>45898</v>
      </c>
      <c r="S66" s="164">
        <v>45910</v>
      </c>
      <c r="T66" s="165">
        <v>45911</v>
      </c>
      <c r="U66" s="23" t="s">
        <v>70</v>
      </c>
      <c r="V66" s="24" t="s">
        <v>108</v>
      </c>
      <c r="W66" s="127"/>
      <c r="X66" s="281">
        <v>43400</v>
      </c>
      <c r="Z66" s="260"/>
      <c r="AA66" s="261"/>
      <c r="AB66" s="261"/>
      <c r="AC66" s="262"/>
      <c r="AD66" s="275">
        <f t="shared" si="0"/>
        <v>0</v>
      </c>
    </row>
    <row r="67" spans="1:30" ht="26.1" customHeight="1" x14ac:dyDescent="0.25">
      <c r="A67" s="10">
        <f t="shared" si="4"/>
        <v>62</v>
      </c>
      <c r="B67" s="11">
        <f t="shared" si="4"/>
        <v>8</v>
      </c>
      <c r="C67" s="12" t="s">
        <v>133</v>
      </c>
      <c r="D67" s="13" t="s">
        <v>1092</v>
      </c>
      <c r="E67" s="14" t="s">
        <v>67</v>
      </c>
      <c r="F67" s="15" t="s">
        <v>68</v>
      </c>
      <c r="G67" s="16" t="s">
        <v>64</v>
      </c>
      <c r="H67" s="235" t="s">
        <v>71</v>
      </c>
      <c r="I67" s="17" t="s">
        <v>159</v>
      </c>
      <c r="J67" s="228">
        <v>118791</v>
      </c>
      <c r="K67" s="18" t="s">
        <v>50</v>
      </c>
      <c r="L67" s="19" t="s">
        <v>51</v>
      </c>
      <c r="M67" s="213">
        <v>2019</v>
      </c>
      <c r="N67" s="20">
        <v>1600</v>
      </c>
      <c r="O67" s="185">
        <v>84</v>
      </c>
      <c r="P67" s="222">
        <v>5</v>
      </c>
      <c r="Q67" s="21">
        <v>43720</v>
      </c>
      <c r="R67" s="22">
        <v>45905</v>
      </c>
      <c r="S67" s="164">
        <v>45910</v>
      </c>
      <c r="T67" s="165">
        <v>45911</v>
      </c>
      <c r="U67" s="23" t="s">
        <v>70</v>
      </c>
      <c r="V67" s="24" t="s">
        <v>108</v>
      </c>
      <c r="W67" s="127"/>
      <c r="X67" s="281">
        <v>44300</v>
      </c>
      <c r="Z67" s="260"/>
      <c r="AA67" s="261"/>
      <c r="AB67" s="261"/>
      <c r="AC67" s="262"/>
      <c r="AD67" s="275">
        <f t="shared" si="0"/>
        <v>0</v>
      </c>
    </row>
    <row r="68" spans="1:30" ht="26.1" customHeight="1" x14ac:dyDescent="0.25">
      <c r="A68" s="10">
        <f t="shared" si="4"/>
        <v>63</v>
      </c>
      <c r="B68" s="11">
        <f t="shared" si="4"/>
        <v>9</v>
      </c>
      <c r="C68" s="12" t="s">
        <v>133</v>
      </c>
      <c r="D68" s="13" t="s">
        <v>1093</v>
      </c>
      <c r="E68" s="14" t="s">
        <v>67</v>
      </c>
      <c r="F68" s="15" t="s">
        <v>68</v>
      </c>
      <c r="G68" s="16" t="s">
        <v>64</v>
      </c>
      <c r="H68" s="235" t="s">
        <v>71</v>
      </c>
      <c r="I68" s="17" t="s">
        <v>160</v>
      </c>
      <c r="J68" s="228">
        <v>164407</v>
      </c>
      <c r="K68" s="18" t="s">
        <v>50</v>
      </c>
      <c r="L68" s="19" t="s">
        <v>51</v>
      </c>
      <c r="M68" s="213">
        <v>2019</v>
      </c>
      <c r="N68" s="20">
        <v>1600</v>
      </c>
      <c r="O68" s="185">
        <v>84</v>
      </c>
      <c r="P68" s="222">
        <v>5</v>
      </c>
      <c r="Q68" s="21">
        <v>43720</v>
      </c>
      <c r="R68" s="22">
        <v>45898</v>
      </c>
      <c r="S68" s="164">
        <v>45910</v>
      </c>
      <c r="T68" s="165">
        <v>45911</v>
      </c>
      <c r="U68" s="23" t="s">
        <v>70</v>
      </c>
      <c r="V68" s="24" t="s">
        <v>108</v>
      </c>
      <c r="W68" s="127"/>
      <c r="X68" s="281">
        <v>40100</v>
      </c>
      <c r="Z68" s="260"/>
      <c r="AA68" s="261"/>
      <c r="AB68" s="261"/>
      <c r="AC68" s="262"/>
      <c r="AD68" s="275">
        <f t="shared" si="0"/>
        <v>0</v>
      </c>
    </row>
    <row r="69" spans="1:30" ht="26.1" customHeight="1" x14ac:dyDescent="0.25">
      <c r="A69" s="10">
        <f t="shared" si="4"/>
        <v>64</v>
      </c>
      <c r="B69" s="11">
        <f t="shared" si="4"/>
        <v>10</v>
      </c>
      <c r="C69" s="12" t="s">
        <v>133</v>
      </c>
      <c r="D69" s="13" t="s">
        <v>1094</v>
      </c>
      <c r="E69" s="14" t="s">
        <v>67</v>
      </c>
      <c r="F69" s="15" t="s">
        <v>68</v>
      </c>
      <c r="G69" s="16" t="s">
        <v>64</v>
      </c>
      <c r="H69" s="235" t="s">
        <v>71</v>
      </c>
      <c r="I69" s="17" t="s">
        <v>161</v>
      </c>
      <c r="J69" s="228">
        <v>127789</v>
      </c>
      <c r="K69" s="18" t="s">
        <v>50</v>
      </c>
      <c r="L69" s="19" t="s">
        <v>51</v>
      </c>
      <c r="M69" s="213">
        <v>2019</v>
      </c>
      <c r="N69" s="20">
        <v>1600</v>
      </c>
      <c r="O69" s="185">
        <v>84</v>
      </c>
      <c r="P69" s="222">
        <v>5</v>
      </c>
      <c r="Q69" s="21">
        <v>43720</v>
      </c>
      <c r="R69" s="22">
        <v>45909</v>
      </c>
      <c r="S69" s="164">
        <v>45910</v>
      </c>
      <c r="T69" s="165">
        <v>45911</v>
      </c>
      <c r="U69" s="23" t="s">
        <v>70</v>
      </c>
      <c r="V69" s="24" t="s">
        <v>108</v>
      </c>
      <c r="W69" s="127"/>
      <c r="X69" s="281">
        <v>43400</v>
      </c>
      <c r="Z69" s="260"/>
      <c r="AA69" s="261"/>
      <c r="AB69" s="261"/>
      <c r="AC69" s="262"/>
      <c r="AD69" s="275">
        <f t="shared" si="0"/>
        <v>0</v>
      </c>
    </row>
    <row r="70" spans="1:30" ht="26.1" customHeight="1" x14ac:dyDescent="0.25">
      <c r="A70" s="10">
        <f t="shared" si="4"/>
        <v>65</v>
      </c>
      <c r="B70" s="11">
        <f t="shared" si="4"/>
        <v>11</v>
      </c>
      <c r="C70" s="12" t="s">
        <v>133</v>
      </c>
      <c r="D70" s="13" t="s">
        <v>1095</v>
      </c>
      <c r="E70" s="14" t="s">
        <v>67</v>
      </c>
      <c r="F70" s="15" t="s">
        <v>68</v>
      </c>
      <c r="G70" s="16" t="s">
        <v>64</v>
      </c>
      <c r="H70" s="235" t="s">
        <v>71</v>
      </c>
      <c r="I70" s="17" t="s">
        <v>162</v>
      </c>
      <c r="J70" s="228">
        <v>108067</v>
      </c>
      <c r="K70" s="18" t="s">
        <v>50</v>
      </c>
      <c r="L70" s="19" t="s">
        <v>51</v>
      </c>
      <c r="M70" s="213">
        <v>2019</v>
      </c>
      <c r="N70" s="20">
        <v>1600</v>
      </c>
      <c r="O70" s="185">
        <v>84</v>
      </c>
      <c r="P70" s="222">
        <v>5</v>
      </c>
      <c r="Q70" s="21">
        <v>43720</v>
      </c>
      <c r="R70" s="22">
        <v>45909</v>
      </c>
      <c r="S70" s="164">
        <v>45910</v>
      </c>
      <c r="T70" s="165">
        <v>45911</v>
      </c>
      <c r="U70" s="23" t="s">
        <v>70</v>
      </c>
      <c r="V70" s="24" t="s">
        <v>108</v>
      </c>
      <c r="W70" s="127"/>
      <c r="X70" s="281">
        <v>45300</v>
      </c>
      <c r="Z70" s="260"/>
      <c r="AA70" s="261"/>
      <c r="AB70" s="261"/>
      <c r="AC70" s="262"/>
      <c r="AD70" s="275">
        <f t="shared" ref="AD70:AD133" si="5">SUM(Z70:AC70)</f>
        <v>0</v>
      </c>
    </row>
    <row r="71" spans="1:30" ht="26.1" customHeight="1" x14ac:dyDescent="0.25">
      <c r="A71" s="10">
        <f t="shared" si="4"/>
        <v>66</v>
      </c>
      <c r="B71" s="11">
        <f t="shared" si="4"/>
        <v>12</v>
      </c>
      <c r="C71" s="12" t="s">
        <v>133</v>
      </c>
      <c r="D71" s="13" t="s">
        <v>1096</v>
      </c>
      <c r="E71" s="14" t="s">
        <v>67</v>
      </c>
      <c r="F71" s="15" t="s">
        <v>68</v>
      </c>
      <c r="G71" s="16" t="s">
        <v>64</v>
      </c>
      <c r="H71" s="235" t="s">
        <v>71</v>
      </c>
      <c r="I71" s="17" t="s">
        <v>163</v>
      </c>
      <c r="J71" s="228">
        <v>131841</v>
      </c>
      <c r="K71" s="18" t="s">
        <v>50</v>
      </c>
      <c r="L71" s="19" t="s">
        <v>51</v>
      </c>
      <c r="M71" s="213">
        <v>2019</v>
      </c>
      <c r="N71" s="20">
        <v>1600</v>
      </c>
      <c r="O71" s="185">
        <v>84</v>
      </c>
      <c r="P71" s="222">
        <v>5</v>
      </c>
      <c r="Q71" s="21">
        <v>43720</v>
      </c>
      <c r="R71" s="22">
        <v>45904</v>
      </c>
      <c r="S71" s="164">
        <v>45910</v>
      </c>
      <c r="T71" s="165">
        <v>45911</v>
      </c>
      <c r="U71" s="23" t="s">
        <v>70</v>
      </c>
      <c r="V71" s="24" t="s">
        <v>108</v>
      </c>
      <c r="W71" s="127"/>
      <c r="X71" s="281">
        <v>43100</v>
      </c>
      <c r="Z71" s="260"/>
      <c r="AA71" s="261"/>
      <c r="AB71" s="261"/>
      <c r="AC71" s="262"/>
      <c r="AD71" s="275">
        <f t="shared" si="5"/>
        <v>0</v>
      </c>
    </row>
    <row r="72" spans="1:30" ht="26.1" customHeight="1" x14ac:dyDescent="0.25">
      <c r="A72" s="10">
        <f t="shared" si="4"/>
        <v>67</v>
      </c>
      <c r="B72" s="11">
        <f t="shared" si="4"/>
        <v>13</v>
      </c>
      <c r="C72" s="12" t="s">
        <v>133</v>
      </c>
      <c r="D72" s="13" t="s">
        <v>1025</v>
      </c>
      <c r="E72" s="14" t="s">
        <v>126</v>
      </c>
      <c r="F72" s="15" t="s">
        <v>68</v>
      </c>
      <c r="G72" s="16" t="s">
        <v>64</v>
      </c>
      <c r="H72" s="235" t="s">
        <v>71</v>
      </c>
      <c r="I72" s="17" t="s">
        <v>155</v>
      </c>
      <c r="J72" s="228">
        <v>141564</v>
      </c>
      <c r="K72" s="18" t="s">
        <v>50</v>
      </c>
      <c r="L72" s="19" t="s">
        <v>51</v>
      </c>
      <c r="M72" s="213">
        <v>2018</v>
      </c>
      <c r="N72" s="20">
        <v>1600</v>
      </c>
      <c r="O72" s="185">
        <v>84</v>
      </c>
      <c r="P72" s="222">
        <v>5</v>
      </c>
      <c r="Q72" s="21">
        <v>43398</v>
      </c>
      <c r="R72" s="22">
        <v>45947</v>
      </c>
      <c r="S72" s="164">
        <v>45952</v>
      </c>
      <c r="T72" s="165">
        <v>45954</v>
      </c>
      <c r="U72" s="23" t="s">
        <v>139</v>
      </c>
      <c r="V72" s="24" t="s">
        <v>97</v>
      </c>
      <c r="W72" s="127"/>
      <c r="X72" s="281">
        <v>41200</v>
      </c>
      <c r="Z72" s="260"/>
      <c r="AA72" s="261"/>
      <c r="AB72" s="261"/>
      <c r="AC72" s="262"/>
      <c r="AD72" s="275">
        <f t="shared" si="5"/>
        <v>0</v>
      </c>
    </row>
    <row r="73" spans="1:30" ht="26.1" customHeight="1" x14ac:dyDescent="0.25">
      <c r="A73" s="10">
        <f t="shared" ref="A73:B88" si="6">A72+1</f>
        <v>68</v>
      </c>
      <c r="B73" s="11">
        <f t="shared" si="6"/>
        <v>14</v>
      </c>
      <c r="C73" s="12" t="s">
        <v>133</v>
      </c>
      <c r="D73" s="13" t="s">
        <v>1026</v>
      </c>
      <c r="E73" s="14" t="s">
        <v>126</v>
      </c>
      <c r="F73" s="15" t="s">
        <v>68</v>
      </c>
      <c r="G73" s="16" t="s">
        <v>64</v>
      </c>
      <c r="H73" s="235" t="s">
        <v>71</v>
      </c>
      <c r="I73" s="17" t="s">
        <v>156</v>
      </c>
      <c r="J73" s="228">
        <v>134693</v>
      </c>
      <c r="K73" s="18" t="s">
        <v>50</v>
      </c>
      <c r="L73" s="19" t="s">
        <v>51</v>
      </c>
      <c r="M73" s="213">
        <v>2018</v>
      </c>
      <c r="N73" s="20">
        <v>1600</v>
      </c>
      <c r="O73" s="185">
        <v>84</v>
      </c>
      <c r="P73" s="222">
        <v>5</v>
      </c>
      <c r="Q73" s="21">
        <v>43398</v>
      </c>
      <c r="R73" s="22">
        <v>45940</v>
      </c>
      <c r="S73" s="164">
        <v>45952</v>
      </c>
      <c r="T73" s="165">
        <v>45954</v>
      </c>
      <c r="U73" s="23" t="s">
        <v>139</v>
      </c>
      <c r="V73" s="24" t="s">
        <v>97</v>
      </c>
      <c r="W73" s="127"/>
      <c r="X73" s="281">
        <v>41800</v>
      </c>
      <c r="Z73" s="260"/>
      <c r="AA73" s="261"/>
      <c r="AB73" s="261"/>
      <c r="AC73" s="262"/>
      <c r="AD73" s="275">
        <f t="shared" si="5"/>
        <v>0</v>
      </c>
    </row>
    <row r="74" spans="1:30" ht="26.1" customHeight="1" x14ac:dyDescent="0.25">
      <c r="A74" s="10">
        <f t="shared" si="6"/>
        <v>69</v>
      </c>
      <c r="B74" s="11">
        <f t="shared" si="6"/>
        <v>15</v>
      </c>
      <c r="C74" s="12" t="s">
        <v>133</v>
      </c>
      <c r="D74" s="13" t="s">
        <v>1027</v>
      </c>
      <c r="E74" s="14" t="s">
        <v>126</v>
      </c>
      <c r="F74" s="15" t="s">
        <v>68</v>
      </c>
      <c r="G74" s="16" t="s">
        <v>64</v>
      </c>
      <c r="H74" s="235" t="s">
        <v>71</v>
      </c>
      <c r="I74" s="17" t="s">
        <v>157</v>
      </c>
      <c r="J74" s="228">
        <v>123268</v>
      </c>
      <c r="K74" s="18" t="s">
        <v>50</v>
      </c>
      <c r="L74" s="19" t="s">
        <v>51</v>
      </c>
      <c r="M74" s="213">
        <v>2018</v>
      </c>
      <c r="N74" s="20">
        <v>1600</v>
      </c>
      <c r="O74" s="185">
        <v>84</v>
      </c>
      <c r="P74" s="222">
        <v>5</v>
      </c>
      <c r="Q74" s="21">
        <v>43398</v>
      </c>
      <c r="R74" s="22">
        <v>45937</v>
      </c>
      <c r="S74" s="164">
        <v>45952</v>
      </c>
      <c r="T74" s="165">
        <v>45954</v>
      </c>
      <c r="U74" s="23" t="s">
        <v>139</v>
      </c>
      <c r="V74" s="24" t="s">
        <v>97</v>
      </c>
      <c r="W74" s="127"/>
      <c r="X74" s="281">
        <v>42800</v>
      </c>
      <c r="Z74" s="260"/>
      <c r="AA74" s="261"/>
      <c r="AB74" s="261"/>
      <c r="AC74" s="262"/>
      <c r="AD74" s="275">
        <f t="shared" si="5"/>
        <v>0</v>
      </c>
    </row>
    <row r="75" spans="1:30" ht="26.1" customHeight="1" x14ac:dyDescent="0.25">
      <c r="A75" s="10">
        <f t="shared" si="6"/>
        <v>70</v>
      </c>
      <c r="B75" s="11">
        <f t="shared" si="6"/>
        <v>16</v>
      </c>
      <c r="C75" s="12" t="s">
        <v>133</v>
      </c>
      <c r="D75" s="13" t="s">
        <v>1457</v>
      </c>
      <c r="E75" s="14" t="s">
        <v>126</v>
      </c>
      <c r="F75" s="15" t="s">
        <v>127</v>
      </c>
      <c r="G75" s="16" t="s">
        <v>55</v>
      </c>
      <c r="H75" s="235" t="s">
        <v>71</v>
      </c>
      <c r="I75" s="17" t="s">
        <v>177</v>
      </c>
      <c r="J75" s="228">
        <v>12142</v>
      </c>
      <c r="K75" s="18" t="s">
        <v>836</v>
      </c>
      <c r="L75" s="19" t="s">
        <v>51</v>
      </c>
      <c r="M75" s="213">
        <v>2023</v>
      </c>
      <c r="N75" s="20">
        <v>999</v>
      </c>
      <c r="O75" s="185">
        <v>74</v>
      </c>
      <c r="P75" s="222">
        <v>5</v>
      </c>
      <c r="Q75" s="21">
        <v>45224</v>
      </c>
      <c r="R75" s="22">
        <v>45954</v>
      </c>
      <c r="S75" s="164">
        <v>45954</v>
      </c>
      <c r="T75" s="165">
        <v>45954</v>
      </c>
      <c r="U75" s="23" t="s">
        <v>73</v>
      </c>
      <c r="V75" s="24" t="s">
        <v>91</v>
      </c>
      <c r="W75" s="127"/>
      <c r="X75" s="281">
        <v>71400</v>
      </c>
      <c r="Z75" s="260"/>
      <c r="AA75" s="261"/>
      <c r="AB75" s="261"/>
      <c r="AC75" s="262"/>
      <c r="AD75" s="275">
        <f t="shared" si="5"/>
        <v>0</v>
      </c>
    </row>
    <row r="76" spans="1:30" ht="26.1" customHeight="1" x14ac:dyDescent="0.25">
      <c r="A76" s="10">
        <f t="shared" si="6"/>
        <v>71</v>
      </c>
      <c r="B76" s="11">
        <f t="shared" si="6"/>
        <v>17</v>
      </c>
      <c r="C76" s="12" t="s">
        <v>133</v>
      </c>
      <c r="D76" s="13" t="s">
        <v>1458</v>
      </c>
      <c r="E76" s="14" t="s">
        <v>126</v>
      </c>
      <c r="F76" s="15" t="s">
        <v>127</v>
      </c>
      <c r="G76" s="16" t="s">
        <v>55</v>
      </c>
      <c r="H76" s="235" t="s">
        <v>71</v>
      </c>
      <c r="I76" s="17" t="s">
        <v>178</v>
      </c>
      <c r="J76" s="228">
        <v>12515</v>
      </c>
      <c r="K76" s="18" t="s">
        <v>836</v>
      </c>
      <c r="L76" s="19" t="s">
        <v>51</v>
      </c>
      <c r="M76" s="213">
        <v>2023</v>
      </c>
      <c r="N76" s="20">
        <v>999</v>
      </c>
      <c r="O76" s="185">
        <v>74</v>
      </c>
      <c r="P76" s="222">
        <v>5</v>
      </c>
      <c r="Q76" s="21">
        <v>45224</v>
      </c>
      <c r="R76" s="22">
        <v>45954</v>
      </c>
      <c r="S76" s="164">
        <v>45954</v>
      </c>
      <c r="T76" s="165">
        <v>45954</v>
      </c>
      <c r="U76" s="23" t="s">
        <v>73</v>
      </c>
      <c r="V76" s="24" t="s">
        <v>91</v>
      </c>
      <c r="W76" s="127"/>
      <c r="X76" s="281">
        <v>71400</v>
      </c>
      <c r="Z76" s="260"/>
      <c r="AA76" s="261"/>
      <c r="AB76" s="261"/>
      <c r="AC76" s="262"/>
      <c r="AD76" s="275">
        <f t="shared" si="5"/>
        <v>0</v>
      </c>
    </row>
    <row r="77" spans="1:30" ht="26.1" customHeight="1" x14ac:dyDescent="0.25">
      <c r="A77" s="10">
        <f t="shared" si="6"/>
        <v>72</v>
      </c>
      <c r="B77" s="11">
        <f t="shared" si="6"/>
        <v>18</v>
      </c>
      <c r="C77" s="12" t="s">
        <v>133</v>
      </c>
      <c r="D77" s="13" t="s">
        <v>1291</v>
      </c>
      <c r="E77" s="14" t="s">
        <v>67</v>
      </c>
      <c r="F77" s="15" t="s">
        <v>68</v>
      </c>
      <c r="G77" s="16" t="s">
        <v>64</v>
      </c>
      <c r="H77" s="235" t="s">
        <v>71</v>
      </c>
      <c r="I77" s="17" t="s">
        <v>168</v>
      </c>
      <c r="J77" s="228">
        <v>51747</v>
      </c>
      <c r="K77" s="18" t="s">
        <v>50</v>
      </c>
      <c r="L77" s="19" t="s">
        <v>51</v>
      </c>
      <c r="M77" s="213">
        <v>2022</v>
      </c>
      <c r="N77" s="20">
        <v>1332</v>
      </c>
      <c r="O77" s="185">
        <v>110</v>
      </c>
      <c r="P77" s="222">
        <v>5</v>
      </c>
      <c r="Q77" s="21">
        <v>44880</v>
      </c>
      <c r="R77" s="22">
        <v>45975</v>
      </c>
      <c r="S77" s="164">
        <v>45975</v>
      </c>
      <c r="T77" s="165">
        <v>45975</v>
      </c>
      <c r="U77" s="23" t="s">
        <v>73</v>
      </c>
      <c r="V77" s="24" t="s">
        <v>91</v>
      </c>
      <c r="W77" s="127"/>
      <c r="X77" s="281">
        <v>77800</v>
      </c>
      <c r="Z77" s="260"/>
      <c r="AA77" s="261"/>
      <c r="AB77" s="261"/>
      <c r="AC77" s="262"/>
      <c r="AD77" s="275">
        <f t="shared" si="5"/>
        <v>0</v>
      </c>
    </row>
    <row r="78" spans="1:30" ht="26.1" customHeight="1" x14ac:dyDescent="0.25">
      <c r="A78" s="10">
        <f t="shared" si="6"/>
        <v>73</v>
      </c>
      <c r="B78" s="11">
        <f t="shared" si="6"/>
        <v>19</v>
      </c>
      <c r="C78" s="12" t="s">
        <v>133</v>
      </c>
      <c r="D78" s="13" t="s">
        <v>1292</v>
      </c>
      <c r="E78" s="14" t="s">
        <v>67</v>
      </c>
      <c r="F78" s="15" t="s">
        <v>68</v>
      </c>
      <c r="G78" s="16" t="s">
        <v>64</v>
      </c>
      <c r="H78" s="235" t="s">
        <v>71</v>
      </c>
      <c r="I78" s="17" t="s">
        <v>169</v>
      </c>
      <c r="J78" s="228">
        <v>50523</v>
      </c>
      <c r="K78" s="18" t="s">
        <v>50</v>
      </c>
      <c r="L78" s="19" t="s">
        <v>51</v>
      </c>
      <c r="M78" s="213">
        <v>2022</v>
      </c>
      <c r="N78" s="20">
        <v>1332</v>
      </c>
      <c r="O78" s="185">
        <v>110</v>
      </c>
      <c r="P78" s="222">
        <v>5</v>
      </c>
      <c r="Q78" s="21">
        <v>44880</v>
      </c>
      <c r="R78" s="22">
        <v>45975</v>
      </c>
      <c r="S78" s="164">
        <v>45975</v>
      </c>
      <c r="T78" s="165">
        <v>45975</v>
      </c>
      <c r="U78" s="23" t="s">
        <v>73</v>
      </c>
      <c r="V78" s="24" t="s">
        <v>91</v>
      </c>
      <c r="W78" s="127"/>
      <c r="X78" s="281">
        <v>78000</v>
      </c>
      <c r="Z78" s="260"/>
      <c r="AA78" s="261"/>
      <c r="AB78" s="261"/>
      <c r="AC78" s="262"/>
      <c r="AD78" s="275">
        <f t="shared" si="5"/>
        <v>0</v>
      </c>
    </row>
    <row r="79" spans="1:30" ht="26.1" customHeight="1" x14ac:dyDescent="0.25">
      <c r="A79" s="10">
        <f t="shared" si="6"/>
        <v>74</v>
      </c>
      <c r="B79" s="11">
        <f t="shared" si="6"/>
        <v>20</v>
      </c>
      <c r="C79" s="12" t="s">
        <v>133</v>
      </c>
      <c r="D79" s="13" t="s">
        <v>1293</v>
      </c>
      <c r="E79" s="14" t="s">
        <v>67</v>
      </c>
      <c r="F79" s="15" t="s">
        <v>68</v>
      </c>
      <c r="G79" s="16" t="s">
        <v>64</v>
      </c>
      <c r="H79" s="235" t="s">
        <v>71</v>
      </c>
      <c r="I79" s="17" t="s">
        <v>170</v>
      </c>
      <c r="J79" s="228">
        <v>42234</v>
      </c>
      <c r="K79" s="18" t="s">
        <v>50</v>
      </c>
      <c r="L79" s="19" t="s">
        <v>51</v>
      </c>
      <c r="M79" s="213">
        <v>2022</v>
      </c>
      <c r="N79" s="20">
        <v>1332</v>
      </c>
      <c r="O79" s="185">
        <v>110</v>
      </c>
      <c r="P79" s="222">
        <v>5</v>
      </c>
      <c r="Q79" s="21">
        <v>44880</v>
      </c>
      <c r="R79" s="22">
        <v>45975</v>
      </c>
      <c r="S79" s="164">
        <v>45975</v>
      </c>
      <c r="T79" s="165">
        <v>45975</v>
      </c>
      <c r="U79" s="23" t="s">
        <v>73</v>
      </c>
      <c r="V79" s="24" t="s">
        <v>91</v>
      </c>
      <c r="W79" s="127"/>
      <c r="X79" s="281">
        <v>79500</v>
      </c>
      <c r="Z79" s="260"/>
      <c r="AA79" s="261"/>
      <c r="AB79" s="261"/>
      <c r="AC79" s="262"/>
      <c r="AD79" s="275">
        <f t="shared" si="5"/>
        <v>0</v>
      </c>
    </row>
    <row r="80" spans="1:30" ht="26.1" customHeight="1" x14ac:dyDescent="0.25">
      <c r="A80" s="10">
        <f t="shared" si="6"/>
        <v>75</v>
      </c>
      <c r="B80" s="11">
        <f t="shared" si="6"/>
        <v>21</v>
      </c>
      <c r="C80" s="12" t="s">
        <v>133</v>
      </c>
      <c r="D80" s="13" t="s">
        <v>1294</v>
      </c>
      <c r="E80" s="14" t="s">
        <v>67</v>
      </c>
      <c r="F80" s="15" t="s">
        <v>68</v>
      </c>
      <c r="G80" s="16" t="s">
        <v>64</v>
      </c>
      <c r="H80" s="235" t="s">
        <v>71</v>
      </c>
      <c r="I80" s="17" t="s">
        <v>171</v>
      </c>
      <c r="J80" s="228">
        <v>69211</v>
      </c>
      <c r="K80" s="18" t="s">
        <v>50</v>
      </c>
      <c r="L80" s="19" t="s">
        <v>51</v>
      </c>
      <c r="M80" s="213">
        <v>2022</v>
      </c>
      <c r="N80" s="20">
        <v>1332</v>
      </c>
      <c r="O80" s="185">
        <v>110</v>
      </c>
      <c r="P80" s="222">
        <v>5</v>
      </c>
      <c r="Q80" s="21">
        <v>44880</v>
      </c>
      <c r="R80" s="22">
        <v>45975</v>
      </c>
      <c r="S80" s="164">
        <v>45975</v>
      </c>
      <c r="T80" s="165">
        <v>45975</v>
      </c>
      <c r="U80" s="23" t="s">
        <v>73</v>
      </c>
      <c r="V80" s="24" t="s">
        <v>91</v>
      </c>
      <c r="W80" s="127"/>
      <c r="X80" s="281">
        <v>74700</v>
      </c>
      <c r="Z80" s="260"/>
      <c r="AA80" s="261"/>
      <c r="AB80" s="261"/>
      <c r="AC80" s="262"/>
      <c r="AD80" s="275">
        <f t="shared" si="5"/>
        <v>0</v>
      </c>
    </row>
    <row r="81" spans="1:30" ht="26.1" customHeight="1" x14ac:dyDescent="0.25">
      <c r="A81" s="10">
        <f t="shared" si="6"/>
        <v>76</v>
      </c>
      <c r="B81" s="11">
        <f t="shared" si="6"/>
        <v>22</v>
      </c>
      <c r="C81" s="12" t="s">
        <v>133</v>
      </c>
      <c r="D81" s="13" t="s">
        <v>1295</v>
      </c>
      <c r="E81" s="14" t="s">
        <v>67</v>
      </c>
      <c r="F81" s="15" t="s">
        <v>68</v>
      </c>
      <c r="G81" s="16" t="s">
        <v>64</v>
      </c>
      <c r="H81" s="235" t="s">
        <v>71</v>
      </c>
      <c r="I81" s="17" t="s">
        <v>172</v>
      </c>
      <c r="J81" s="228">
        <v>66191</v>
      </c>
      <c r="K81" s="18" t="s">
        <v>50</v>
      </c>
      <c r="L81" s="19" t="s">
        <v>51</v>
      </c>
      <c r="M81" s="213">
        <v>2022</v>
      </c>
      <c r="N81" s="20">
        <v>1332</v>
      </c>
      <c r="O81" s="185">
        <v>110</v>
      </c>
      <c r="P81" s="222">
        <v>5</v>
      </c>
      <c r="Q81" s="21">
        <v>44880</v>
      </c>
      <c r="R81" s="22">
        <v>45975</v>
      </c>
      <c r="S81" s="164">
        <v>45975</v>
      </c>
      <c r="T81" s="165">
        <v>45975</v>
      </c>
      <c r="U81" s="23" t="s">
        <v>73</v>
      </c>
      <c r="V81" s="24" t="s">
        <v>91</v>
      </c>
      <c r="W81" s="127"/>
      <c r="X81" s="281">
        <v>75200</v>
      </c>
      <c r="Z81" s="260"/>
      <c r="AA81" s="261"/>
      <c r="AB81" s="261"/>
      <c r="AC81" s="262"/>
      <c r="AD81" s="275">
        <f t="shared" si="5"/>
        <v>0</v>
      </c>
    </row>
    <row r="82" spans="1:30" ht="26.1" customHeight="1" x14ac:dyDescent="0.25">
      <c r="A82" s="10">
        <f t="shared" si="6"/>
        <v>77</v>
      </c>
      <c r="B82" s="11">
        <f t="shared" si="6"/>
        <v>23</v>
      </c>
      <c r="C82" s="12" t="s">
        <v>133</v>
      </c>
      <c r="D82" s="13" t="s">
        <v>1296</v>
      </c>
      <c r="E82" s="14" t="s">
        <v>67</v>
      </c>
      <c r="F82" s="15" t="s">
        <v>68</v>
      </c>
      <c r="G82" s="16" t="s">
        <v>64</v>
      </c>
      <c r="H82" s="235" t="s">
        <v>71</v>
      </c>
      <c r="I82" s="17" t="s">
        <v>173</v>
      </c>
      <c r="J82" s="228">
        <v>61341</v>
      </c>
      <c r="K82" s="18" t="s">
        <v>50</v>
      </c>
      <c r="L82" s="19" t="s">
        <v>51</v>
      </c>
      <c r="M82" s="213">
        <v>2022</v>
      </c>
      <c r="N82" s="20">
        <v>1332</v>
      </c>
      <c r="O82" s="185">
        <v>110</v>
      </c>
      <c r="P82" s="222">
        <v>5</v>
      </c>
      <c r="Q82" s="21">
        <v>44880</v>
      </c>
      <c r="R82" s="22">
        <v>45975</v>
      </c>
      <c r="S82" s="164">
        <v>45975</v>
      </c>
      <c r="T82" s="165">
        <v>45975</v>
      </c>
      <c r="U82" s="23" t="s">
        <v>73</v>
      </c>
      <c r="V82" s="24" t="s">
        <v>91</v>
      </c>
      <c r="W82" s="127"/>
      <c r="X82" s="281">
        <v>76100</v>
      </c>
      <c r="Z82" s="260"/>
      <c r="AA82" s="261"/>
      <c r="AB82" s="261"/>
      <c r="AC82" s="262"/>
      <c r="AD82" s="275">
        <f t="shared" si="5"/>
        <v>0</v>
      </c>
    </row>
    <row r="83" spans="1:30" ht="26.1" customHeight="1" x14ac:dyDescent="0.25">
      <c r="A83" s="10">
        <f t="shared" si="6"/>
        <v>78</v>
      </c>
      <c r="B83" s="11">
        <f t="shared" si="6"/>
        <v>24</v>
      </c>
      <c r="C83" s="12" t="s">
        <v>133</v>
      </c>
      <c r="D83" s="13" t="s">
        <v>1297</v>
      </c>
      <c r="E83" s="14" t="s">
        <v>67</v>
      </c>
      <c r="F83" s="15" t="s">
        <v>68</v>
      </c>
      <c r="G83" s="16" t="s">
        <v>64</v>
      </c>
      <c r="H83" s="235" t="s">
        <v>71</v>
      </c>
      <c r="I83" s="17" t="s">
        <v>174</v>
      </c>
      <c r="J83" s="228">
        <v>33822</v>
      </c>
      <c r="K83" s="18" t="s">
        <v>50</v>
      </c>
      <c r="L83" s="19" t="s">
        <v>51</v>
      </c>
      <c r="M83" s="213">
        <v>2022</v>
      </c>
      <c r="N83" s="20">
        <v>1332</v>
      </c>
      <c r="O83" s="185">
        <v>110</v>
      </c>
      <c r="P83" s="222">
        <v>5</v>
      </c>
      <c r="Q83" s="21">
        <v>44880</v>
      </c>
      <c r="R83" s="22">
        <v>45975</v>
      </c>
      <c r="S83" s="164">
        <v>45975</v>
      </c>
      <c r="T83" s="165">
        <v>45975</v>
      </c>
      <c r="U83" s="23" t="s">
        <v>73</v>
      </c>
      <c r="V83" s="24" t="s">
        <v>91</v>
      </c>
      <c r="W83" s="127"/>
      <c r="X83" s="281">
        <v>80800</v>
      </c>
      <c r="Z83" s="260"/>
      <c r="AA83" s="261"/>
      <c r="AB83" s="261"/>
      <c r="AC83" s="262"/>
      <c r="AD83" s="275">
        <f t="shared" si="5"/>
        <v>0</v>
      </c>
    </row>
    <row r="84" spans="1:30" ht="26.1" customHeight="1" x14ac:dyDescent="0.25">
      <c r="A84" s="10">
        <f t="shared" si="6"/>
        <v>79</v>
      </c>
      <c r="B84" s="11">
        <f t="shared" si="6"/>
        <v>25</v>
      </c>
      <c r="C84" s="12" t="s">
        <v>133</v>
      </c>
      <c r="D84" s="13" t="s">
        <v>1298</v>
      </c>
      <c r="E84" s="14" t="s">
        <v>67</v>
      </c>
      <c r="F84" s="15" t="s">
        <v>68</v>
      </c>
      <c r="G84" s="16" t="s">
        <v>64</v>
      </c>
      <c r="H84" s="235" t="s">
        <v>71</v>
      </c>
      <c r="I84" s="17" t="s">
        <v>175</v>
      </c>
      <c r="J84" s="228">
        <v>56788</v>
      </c>
      <c r="K84" s="18" t="s">
        <v>50</v>
      </c>
      <c r="L84" s="19" t="s">
        <v>51</v>
      </c>
      <c r="M84" s="213">
        <v>2022</v>
      </c>
      <c r="N84" s="20">
        <v>1332</v>
      </c>
      <c r="O84" s="185">
        <v>110</v>
      </c>
      <c r="P84" s="222">
        <v>5</v>
      </c>
      <c r="Q84" s="21">
        <v>44880</v>
      </c>
      <c r="R84" s="22">
        <v>45975</v>
      </c>
      <c r="S84" s="164">
        <v>45975</v>
      </c>
      <c r="T84" s="165">
        <v>45975</v>
      </c>
      <c r="U84" s="23" t="s">
        <v>73</v>
      </c>
      <c r="V84" s="24" t="s">
        <v>91</v>
      </c>
      <c r="W84" s="127"/>
      <c r="X84" s="281">
        <v>76900</v>
      </c>
      <c r="Z84" s="260"/>
      <c r="AA84" s="261"/>
      <c r="AB84" s="261"/>
      <c r="AC84" s="262"/>
      <c r="AD84" s="275">
        <f t="shared" si="5"/>
        <v>0</v>
      </c>
    </row>
    <row r="85" spans="1:30" ht="26.1" customHeight="1" x14ac:dyDescent="0.25">
      <c r="A85" s="10">
        <f t="shared" si="6"/>
        <v>80</v>
      </c>
      <c r="B85" s="11">
        <f t="shared" si="6"/>
        <v>26</v>
      </c>
      <c r="C85" s="12" t="s">
        <v>133</v>
      </c>
      <c r="D85" s="13" t="s">
        <v>1183</v>
      </c>
      <c r="E85" s="14" t="s">
        <v>67</v>
      </c>
      <c r="F85" s="15" t="s">
        <v>68</v>
      </c>
      <c r="G85" s="16" t="s">
        <v>64</v>
      </c>
      <c r="H85" s="235" t="s">
        <v>71</v>
      </c>
      <c r="I85" s="17" t="s">
        <v>164</v>
      </c>
      <c r="J85" s="228">
        <v>117384</v>
      </c>
      <c r="K85" s="18" t="s">
        <v>50</v>
      </c>
      <c r="L85" s="19" t="s">
        <v>51</v>
      </c>
      <c r="M85" s="213">
        <v>2020</v>
      </c>
      <c r="N85" s="20">
        <v>1300</v>
      </c>
      <c r="O85" s="185">
        <v>96</v>
      </c>
      <c r="P85" s="222">
        <v>5</v>
      </c>
      <c r="Q85" s="21">
        <v>44152</v>
      </c>
      <c r="R85" s="22">
        <v>45971</v>
      </c>
      <c r="S85" s="164">
        <v>45977</v>
      </c>
      <c r="T85" s="165">
        <v>45977</v>
      </c>
      <c r="U85" s="23" t="s">
        <v>70</v>
      </c>
      <c r="V85" s="24" t="s">
        <v>37</v>
      </c>
      <c r="W85" s="127"/>
      <c r="X85" s="281">
        <v>50200</v>
      </c>
      <c r="Z85" s="260"/>
      <c r="AA85" s="261"/>
      <c r="AB85" s="261"/>
      <c r="AC85" s="262"/>
      <c r="AD85" s="275">
        <f t="shared" si="5"/>
        <v>0</v>
      </c>
    </row>
    <row r="86" spans="1:30" ht="26.1" customHeight="1" x14ac:dyDescent="0.25">
      <c r="A86" s="10">
        <f t="shared" si="6"/>
        <v>81</v>
      </c>
      <c r="B86" s="11">
        <f t="shared" si="6"/>
        <v>27</v>
      </c>
      <c r="C86" s="12" t="s">
        <v>133</v>
      </c>
      <c r="D86" s="13" t="s">
        <v>1184</v>
      </c>
      <c r="E86" s="14" t="s">
        <v>67</v>
      </c>
      <c r="F86" s="15" t="s">
        <v>68</v>
      </c>
      <c r="G86" s="16" t="s">
        <v>64</v>
      </c>
      <c r="H86" s="235" t="s">
        <v>71</v>
      </c>
      <c r="I86" s="17" t="s">
        <v>165</v>
      </c>
      <c r="J86" s="228">
        <v>131906</v>
      </c>
      <c r="K86" s="18" t="s">
        <v>50</v>
      </c>
      <c r="L86" s="19" t="s">
        <v>51</v>
      </c>
      <c r="M86" s="213">
        <v>2020</v>
      </c>
      <c r="N86" s="20">
        <v>1300</v>
      </c>
      <c r="O86" s="185">
        <v>96</v>
      </c>
      <c r="P86" s="222">
        <v>5</v>
      </c>
      <c r="Q86" s="21">
        <v>44152</v>
      </c>
      <c r="R86" s="22">
        <v>45967</v>
      </c>
      <c r="S86" s="164">
        <v>45977</v>
      </c>
      <c r="T86" s="165">
        <v>45977</v>
      </c>
      <c r="U86" s="23" t="s">
        <v>70</v>
      </c>
      <c r="V86" s="24" t="s">
        <v>37</v>
      </c>
      <c r="W86" s="127"/>
      <c r="X86" s="281">
        <v>48400</v>
      </c>
      <c r="Z86" s="260"/>
      <c r="AA86" s="261"/>
      <c r="AB86" s="261"/>
      <c r="AC86" s="262"/>
      <c r="AD86" s="275">
        <f t="shared" si="5"/>
        <v>0</v>
      </c>
    </row>
    <row r="87" spans="1:30" ht="26.1" customHeight="1" x14ac:dyDescent="0.25">
      <c r="A87" s="10">
        <f t="shared" si="6"/>
        <v>82</v>
      </c>
      <c r="B87" s="11">
        <f t="shared" si="6"/>
        <v>28</v>
      </c>
      <c r="C87" s="12" t="s">
        <v>133</v>
      </c>
      <c r="D87" s="13" t="s">
        <v>1185</v>
      </c>
      <c r="E87" s="14" t="s">
        <v>67</v>
      </c>
      <c r="F87" s="15" t="s">
        <v>68</v>
      </c>
      <c r="G87" s="16" t="s">
        <v>64</v>
      </c>
      <c r="H87" s="235" t="s">
        <v>71</v>
      </c>
      <c r="I87" s="17" t="s">
        <v>166</v>
      </c>
      <c r="J87" s="228">
        <v>93203</v>
      </c>
      <c r="K87" s="18" t="s">
        <v>50</v>
      </c>
      <c r="L87" s="19" t="s">
        <v>51</v>
      </c>
      <c r="M87" s="213">
        <v>2020</v>
      </c>
      <c r="N87" s="20">
        <v>1300</v>
      </c>
      <c r="O87" s="185">
        <v>96</v>
      </c>
      <c r="P87" s="222">
        <v>5</v>
      </c>
      <c r="Q87" s="21">
        <v>44152</v>
      </c>
      <c r="R87" s="22">
        <v>45971</v>
      </c>
      <c r="S87" s="164">
        <v>45977</v>
      </c>
      <c r="T87" s="165">
        <v>45977</v>
      </c>
      <c r="U87" s="23" t="s">
        <v>70</v>
      </c>
      <c r="V87" s="24" t="s">
        <v>37</v>
      </c>
      <c r="W87" s="127"/>
      <c r="X87" s="281">
        <v>53200</v>
      </c>
      <c r="Z87" s="260"/>
      <c r="AA87" s="261"/>
      <c r="AB87" s="261"/>
      <c r="AC87" s="262"/>
      <c r="AD87" s="275">
        <f t="shared" si="5"/>
        <v>0</v>
      </c>
    </row>
    <row r="88" spans="1:30" ht="26.1" customHeight="1" x14ac:dyDescent="0.25">
      <c r="A88" s="10">
        <f t="shared" si="6"/>
        <v>83</v>
      </c>
      <c r="B88" s="11">
        <f t="shared" si="6"/>
        <v>29</v>
      </c>
      <c r="C88" s="12" t="s">
        <v>133</v>
      </c>
      <c r="D88" s="13" t="s">
        <v>1186</v>
      </c>
      <c r="E88" s="14" t="s">
        <v>67</v>
      </c>
      <c r="F88" s="15" t="s">
        <v>68</v>
      </c>
      <c r="G88" s="16" t="s">
        <v>64</v>
      </c>
      <c r="H88" s="235" t="s">
        <v>71</v>
      </c>
      <c r="I88" s="17" t="s">
        <v>167</v>
      </c>
      <c r="J88" s="228">
        <v>102516</v>
      </c>
      <c r="K88" s="18" t="s">
        <v>50</v>
      </c>
      <c r="L88" s="19" t="s">
        <v>51</v>
      </c>
      <c r="M88" s="213">
        <v>2020</v>
      </c>
      <c r="N88" s="20">
        <v>1300</v>
      </c>
      <c r="O88" s="185">
        <v>96</v>
      </c>
      <c r="P88" s="222">
        <v>5</v>
      </c>
      <c r="Q88" s="21">
        <v>44152</v>
      </c>
      <c r="R88" s="22">
        <v>45975</v>
      </c>
      <c r="S88" s="164">
        <v>45977</v>
      </c>
      <c r="T88" s="165">
        <v>45977</v>
      </c>
      <c r="U88" s="23" t="s">
        <v>70</v>
      </c>
      <c r="V88" s="24" t="s">
        <v>37</v>
      </c>
      <c r="W88" s="127"/>
      <c r="X88" s="281">
        <v>52000</v>
      </c>
      <c r="Z88" s="260"/>
      <c r="AA88" s="261"/>
      <c r="AB88" s="261"/>
      <c r="AC88" s="262"/>
      <c r="AD88" s="275">
        <f t="shared" si="5"/>
        <v>0</v>
      </c>
    </row>
    <row r="89" spans="1:30" ht="26.1" customHeight="1" x14ac:dyDescent="0.25">
      <c r="A89" s="10">
        <f t="shared" ref="A89:B104" si="7">A88+1</f>
        <v>84</v>
      </c>
      <c r="B89" s="11">
        <f t="shared" si="7"/>
        <v>30</v>
      </c>
      <c r="C89" s="12" t="s">
        <v>133</v>
      </c>
      <c r="D89" s="13" t="s">
        <v>925</v>
      </c>
      <c r="E89" s="14" t="s">
        <v>147</v>
      </c>
      <c r="F89" s="15" t="s">
        <v>148</v>
      </c>
      <c r="G89" s="16" t="s">
        <v>64</v>
      </c>
      <c r="H89" s="235" t="s">
        <v>71</v>
      </c>
      <c r="I89" s="17" t="s">
        <v>149</v>
      </c>
      <c r="J89" s="228">
        <v>99732</v>
      </c>
      <c r="K89" s="18" t="s">
        <v>50</v>
      </c>
      <c r="L89" s="19" t="s">
        <v>51</v>
      </c>
      <c r="M89" s="213">
        <v>2015</v>
      </c>
      <c r="N89" s="20">
        <v>1600</v>
      </c>
      <c r="O89" s="185">
        <v>88</v>
      </c>
      <c r="P89" s="222">
        <v>5</v>
      </c>
      <c r="Q89" s="21">
        <v>42334</v>
      </c>
      <c r="R89" s="22">
        <v>45947</v>
      </c>
      <c r="S89" s="164">
        <v>45986</v>
      </c>
      <c r="T89" s="165">
        <v>45986</v>
      </c>
      <c r="U89" s="23" t="s">
        <v>52</v>
      </c>
      <c r="V89" s="24" t="s">
        <v>97</v>
      </c>
      <c r="W89" s="127"/>
      <c r="X89" s="281">
        <v>40600</v>
      </c>
      <c r="Z89" s="260"/>
      <c r="AA89" s="261"/>
      <c r="AB89" s="261"/>
      <c r="AC89" s="262"/>
      <c r="AD89" s="275">
        <f t="shared" si="5"/>
        <v>0</v>
      </c>
    </row>
    <row r="90" spans="1:30" ht="26.1" customHeight="1" x14ac:dyDescent="0.25">
      <c r="A90" s="10">
        <f t="shared" si="7"/>
        <v>85</v>
      </c>
      <c r="B90" s="11">
        <f t="shared" si="7"/>
        <v>31</v>
      </c>
      <c r="C90" s="12" t="s">
        <v>133</v>
      </c>
      <c r="D90" s="13" t="s">
        <v>926</v>
      </c>
      <c r="E90" s="14" t="s">
        <v>147</v>
      </c>
      <c r="F90" s="15" t="s">
        <v>148</v>
      </c>
      <c r="G90" s="16" t="s">
        <v>64</v>
      </c>
      <c r="H90" s="235" t="s">
        <v>71</v>
      </c>
      <c r="I90" s="17" t="s">
        <v>150</v>
      </c>
      <c r="J90" s="228">
        <v>93632</v>
      </c>
      <c r="K90" s="18" t="s">
        <v>50</v>
      </c>
      <c r="L90" s="19" t="s">
        <v>51</v>
      </c>
      <c r="M90" s="213">
        <v>2015</v>
      </c>
      <c r="N90" s="20">
        <v>1600</v>
      </c>
      <c r="O90" s="185">
        <v>88</v>
      </c>
      <c r="P90" s="222">
        <v>5</v>
      </c>
      <c r="Q90" s="21">
        <v>42334</v>
      </c>
      <c r="R90" s="22">
        <v>45982</v>
      </c>
      <c r="S90" s="164">
        <v>45985</v>
      </c>
      <c r="T90" s="165">
        <v>45986</v>
      </c>
      <c r="U90" s="23" t="s">
        <v>52</v>
      </c>
      <c r="V90" s="24" t="s">
        <v>97</v>
      </c>
      <c r="W90" s="127"/>
      <c r="X90" s="281">
        <v>41000</v>
      </c>
      <c r="Z90" s="260"/>
      <c r="AA90" s="261"/>
      <c r="AB90" s="261"/>
      <c r="AC90" s="262"/>
      <c r="AD90" s="275">
        <f t="shared" si="5"/>
        <v>0</v>
      </c>
    </row>
    <row r="91" spans="1:30" ht="26.1" customHeight="1" x14ac:dyDescent="0.25">
      <c r="A91" s="10">
        <f t="shared" si="7"/>
        <v>86</v>
      </c>
      <c r="B91" s="11">
        <f t="shared" si="7"/>
        <v>32</v>
      </c>
      <c r="C91" s="12" t="s">
        <v>133</v>
      </c>
      <c r="D91" s="13" t="s">
        <v>867</v>
      </c>
      <c r="E91" s="14" t="s">
        <v>136</v>
      </c>
      <c r="F91" s="15" t="s">
        <v>137</v>
      </c>
      <c r="G91" s="16" t="s">
        <v>64</v>
      </c>
      <c r="H91" s="235" t="s">
        <v>71</v>
      </c>
      <c r="I91" s="17" t="s">
        <v>138</v>
      </c>
      <c r="J91" s="228">
        <v>85728</v>
      </c>
      <c r="K91" s="18" t="s">
        <v>50</v>
      </c>
      <c r="L91" s="19" t="s">
        <v>196</v>
      </c>
      <c r="M91" s="213">
        <v>2013</v>
      </c>
      <c r="N91" s="20">
        <v>1600</v>
      </c>
      <c r="O91" s="185">
        <v>88</v>
      </c>
      <c r="P91" s="222">
        <v>5</v>
      </c>
      <c r="Q91" s="21">
        <v>41628</v>
      </c>
      <c r="R91" s="22">
        <v>45975</v>
      </c>
      <c r="S91" s="164">
        <v>46009</v>
      </c>
      <c r="T91" s="165">
        <v>46010</v>
      </c>
      <c r="U91" s="23" t="s">
        <v>139</v>
      </c>
      <c r="V91" s="24" t="s">
        <v>97</v>
      </c>
      <c r="W91" s="127"/>
      <c r="X91" s="281">
        <v>28700</v>
      </c>
      <c r="Z91" s="260"/>
      <c r="AA91" s="261"/>
      <c r="AB91" s="261"/>
      <c r="AC91" s="262"/>
      <c r="AD91" s="275">
        <f t="shared" si="5"/>
        <v>0</v>
      </c>
    </row>
    <row r="92" spans="1:30" ht="26.1" customHeight="1" x14ac:dyDescent="0.25">
      <c r="A92" s="10">
        <f t="shared" si="7"/>
        <v>87</v>
      </c>
      <c r="B92" s="11">
        <f t="shared" si="7"/>
        <v>33</v>
      </c>
      <c r="C92" s="12" t="s">
        <v>133</v>
      </c>
      <c r="D92" s="13" t="s">
        <v>868</v>
      </c>
      <c r="E92" s="14" t="s">
        <v>136</v>
      </c>
      <c r="F92" s="15" t="s">
        <v>137</v>
      </c>
      <c r="G92" s="16" t="s">
        <v>64</v>
      </c>
      <c r="H92" s="235" t="s">
        <v>71</v>
      </c>
      <c r="I92" s="17" t="s">
        <v>140</v>
      </c>
      <c r="J92" s="228">
        <v>95159</v>
      </c>
      <c r="K92" s="18" t="s">
        <v>50</v>
      </c>
      <c r="L92" s="19" t="s">
        <v>196</v>
      </c>
      <c r="M92" s="213">
        <v>2013</v>
      </c>
      <c r="N92" s="20">
        <v>1600</v>
      </c>
      <c r="O92" s="185">
        <v>88</v>
      </c>
      <c r="P92" s="222">
        <v>5</v>
      </c>
      <c r="Q92" s="21">
        <v>41628</v>
      </c>
      <c r="R92" s="22">
        <v>45997</v>
      </c>
      <c r="S92" s="164">
        <v>46009</v>
      </c>
      <c r="T92" s="165">
        <v>46010</v>
      </c>
      <c r="U92" s="23" t="s">
        <v>139</v>
      </c>
      <c r="V92" s="24" t="s">
        <v>97</v>
      </c>
      <c r="W92" s="127"/>
      <c r="X92" s="281">
        <v>28300</v>
      </c>
      <c r="Z92" s="260"/>
      <c r="AA92" s="261"/>
      <c r="AB92" s="261"/>
      <c r="AC92" s="262"/>
      <c r="AD92" s="275">
        <f t="shared" si="5"/>
        <v>0</v>
      </c>
    </row>
    <row r="93" spans="1:30" ht="26.1" customHeight="1" x14ac:dyDescent="0.25">
      <c r="A93" s="10">
        <f t="shared" si="7"/>
        <v>88</v>
      </c>
      <c r="B93" s="11">
        <f t="shared" si="7"/>
        <v>34</v>
      </c>
      <c r="C93" s="12" t="s">
        <v>133</v>
      </c>
      <c r="D93" s="13" t="s">
        <v>869</v>
      </c>
      <c r="E93" s="14" t="s">
        <v>136</v>
      </c>
      <c r="F93" s="15" t="s">
        <v>137</v>
      </c>
      <c r="G93" s="16" t="s">
        <v>64</v>
      </c>
      <c r="H93" s="235" t="s">
        <v>71</v>
      </c>
      <c r="I93" s="17" t="s">
        <v>141</v>
      </c>
      <c r="J93" s="228">
        <v>78274</v>
      </c>
      <c r="K93" s="18" t="s">
        <v>50</v>
      </c>
      <c r="L93" s="19" t="s">
        <v>196</v>
      </c>
      <c r="M93" s="213">
        <v>2013</v>
      </c>
      <c r="N93" s="20">
        <v>1600</v>
      </c>
      <c r="O93" s="185">
        <v>88</v>
      </c>
      <c r="P93" s="222">
        <v>5</v>
      </c>
      <c r="Q93" s="21">
        <v>41628</v>
      </c>
      <c r="R93" s="22">
        <v>45969</v>
      </c>
      <c r="S93" s="164">
        <v>46009</v>
      </c>
      <c r="T93" s="165">
        <v>46010</v>
      </c>
      <c r="U93" s="23" t="s">
        <v>139</v>
      </c>
      <c r="V93" s="24" t="s">
        <v>97</v>
      </c>
      <c r="W93" s="127"/>
      <c r="X93" s="281">
        <v>28800</v>
      </c>
      <c r="Z93" s="260"/>
      <c r="AA93" s="261"/>
      <c r="AB93" s="261"/>
      <c r="AC93" s="262"/>
      <c r="AD93" s="275">
        <f t="shared" si="5"/>
        <v>0</v>
      </c>
    </row>
    <row r="94" spans="1:30" ht="26.1" customHeight="1" x14ac:dyDescent="0.25">
      <c r="A94" s="10">
        <f t="shared" si="7"/>
        <v>89</v>
      </c>
      <c r="B94" s="11">
        <f t="shared" si="7"/>
        <v>35</v>
      </c>
      <c r="C94" s="12" t="s">
        <v>133</v>
      </c>
      <c r="D94" s="13" t="s">
        <v>870</v>
      </c>
      <c r="E94" s="14" t="s">
        <v>136</v>
      </c>
      <c r="F94" s="15" t="s">
        <v>137</v>
      </c>
      <c r="G94" s="16" t="s">
        <v>64</v>
      </c>
      <c r="H94" s="235" t="s">
        <v>71</v>
      </c>
      <c r="I94" s="17" t="s">
        <v>142</v>
      </c>
      <c r="J94" s="228">
        <v>92523</v>
      </c>
      <c r="K94" s="18" t="s">
        <v>50</v>
      </c>
      <c r="L94" s="19" t="s">
        <v>196</v>
      </c>
      <c r="M94" s="213">
        <v>2013</v>
      </c>
      <c r="N94" s="20">
        <v>1600</v>
      </c>
      <c r="O94" s="185">
        <v>88</v>
      </c>
      <c r="P94" s="222">
        <v>5</v>
      </c>
      <c r="Q94" s="21">
        <v>41628</v>
      </c>
      <c r="R94" s="22">
        <v>45974</v>
      </c>
      <c r="S94" s="164">
        <v>46009</v>
      </c>
      <c r="T94" s="165">
        <v>46010</v>
      </c>
      <c r="U94" s="23" t="s">
        <v>139</v>
      </c>
      <c r="V94" s="24" t="s">
        <v>97</v>
      </c>
      <c r="W94" s="127"/>
      <c r="X94" s="281">
        <v>28400</v>
      </c>
      <c r="Z94" s="260"/>
      <c r="AA94" s="261"/>
      <c r="AB94" s="261"/>
      <c r="AC94" s="262"/>
      <c r="AD94" s="275">
        <f t="shared" si="5"/>
        <v>0</v>
      </c>
    </row>
    <row r="95" spans="1:30" ht="26.1" customHeight="1" x14ac:dyDescent="0.25">
      <c r="A95" s="10">
        <f t="shared" si="7"/>
        <v>90</v>
      </c>
      <c r="B95" s="11">
        <f t="shared" si="7"/>
        <v>36</v>
      </c>
      <c r="C95" s="12" t="s">
        <v>133</v>
      </c>
      <c r="D95" s="13" t="s">
        <v>871</v>
      </c>
      <c r="E95" s="14" t="s">
        <v>136</v>
      </c>
      <c r="F95" s="15" t="s">
        <v>137</v>
      </c>
      <c r="G95" s="16" t="s">
        <v>64</v>
      </c>
      <c r="H95" s="235" t="s">
        <v>71</v>
      </c>
      <c r="I95" s="17" t="s">
        <v>143</v>
      </c>
      <c r="J95" s="228">
        <v>80217</v>
      </c>
      <c r="K95" s="18" t="s">
        <v>50</v>
      </c>
      <c r="L95" s="19" t="s">
        <v>196</v>
      </c>
      <c r="M95" s="213">
        <v>2013</v>
      </c>
      <c r="N95" s="20">
        <v>1600</v>
      </c>
      <c r="O95" s="185">
        <v>88</v>
      </c>
      <c r="P95" s="222">
        <v>5</v>
      </c>
      <c r="Q95" s="21">
        <v>41628</v>
      </c>
      <c r="R95" s="22">
        <v>45975</v>
      </c>
      <c r="S95" s="164">
        <v>46009</v>
      </c>
      <c r="T95" s="165">
        <v>46010</v>
      </c>
      <c r="U95" s="23" t="s">
        <v>139</v>
      </c>
      <c r="V95" s="24" t="s">
        <v>97</v>
      </c>
      <c r="W95" s="127"/>
      <c r="X95" s="281">
        <v>28800</v>
      </c>
      <c r="Z95" s="260"/>
      <c r="AA95" s="261"/>
      <c r="AB95" s="261"/>
      <c r="AC95" s="262"/>
      <c r="AD95" s="275">
        <f t="shared" si="5"/>
        <v>0</v>
      </c>
    </row>
    <row r="96" spans="1:30" ht="26.1" customHeight="1" x14ac:dyDescent="0.25">
      <c r="A96" s="10">
        <f t="shared" si="7"/>
        <v>91</v>
      </c>
      <c r="B96" s="11">
        <f t="shared" si="7"/>
        <v>37</v>
      </c>
      <c r="C96" s="12" t="s">
        <v>133</v>
      </c>
      <c r="D96" s="13" t="s">
        <v>872</v>
      </c>
      <c r="E96" s="14" t="s">
        <v>136</v>
      </c>
      <c r="F96" s="15" t="s">
        <v>137</v>
      </c>
      <c r="G96" s="16" t="s">
        <v>64</v>
      </c>
      <c r="H96" s="235" t="s">
        <v>71</v>
      </c>
      <c r="I96" s="17" t="s">
        <v>144</v>
      </c>
      <c r="J96" s="228">
        <v>79849</v>
      </c>
      <c r="K96" s="18" t="s">
        <v>50</v>
      </c>
      <c r="L96" s="19" t="s">
        <v>196</v>
      </c>
      <c r="M96" s="213">
        <v>2013</v>
      </c>
      <c r="N96" s="20">
        <v>1600</v>
      </c>
      <c r="O96" s="185">
        <v>88</v>
      </c>
      <c r="P96" s="222">
        <v>5</v>
      </c>
      <c r="Q96" s="21">
        <v>41628</v>
      </c>
      <c r="R96" s="22">
        <v>45969</v>
      </c>
      <c r="S96" s="164">
        <v>46009</v>
      </c>
      <c r="T96" s="165">
        <v>46010</v>
      </c>
      <c r="U96" s="23" t="s">
        <v>139</v>
      </c>
      <c r="V96" s="24" t="s">
        <v>97</v>
      </c>
      <c r="W96" s="127"/>
      <c r="X96" s="281">
        <v>28800</v>
      </c>
      <c r="Z96" s="260"/>
      <c r="AA96" s="261"/>
      <c r="AB96" s="261"/>
      <c r="AC96" s="262"/>
      <c r="AD96" s="275">
        <f t="shared" si="5"/>
        <v>0</v>
      </c>
    </row>
    <row r="97" spans="1:30" ht="26.1" customHeight="1" x14ac:dyDescent="0.25">
      <c r="A97" s="10">
        <f t="shared" si="7"/>
        <v>92</v>
      </c>
      <c r="B97" s="11">
        <f t="shared" si="7"/>
        <v>38</v>
      </c>
      <c r="C97" s="12" t="s">
        <v>133</v>
      </c>
      <c r="D97" s="13" t="s">
        <v>873</v>
      </c>
      <c r="E97" s="14" t="s">
        <v>136</v>
      </c>
      <c r="F97" s="15" t="s">
        <v>137</v>
      </c>
      <c r="G97" s="16" t="s">
        <v>64</v>
      </c>
      <c r="H97" s="235" t="s">
        <v>71</v>
      </c>
      <c r="I97" s="17" t="s">
        <v>145</v>
      </c>
      <c r="J97" s="228">
        <v>80762</v>
      </c>
      <c r="K97" s="18" t="s">
        <v>50</v>
      </c>
      <c r="L97" s="19" t="s">
        <v>196</v>
      </c>
      <c r="M97" s="213">
        <v>2013</v>
      </c>
      <c r="N97" s="20">
        <v>1600</v>
      </c>
      <c r="O97" s="185">
        <v>88</v>
      </c>
      <c r="P97" s="222">
        <v>5</v>
      </c>
      <c r="Q97" s="21">
        <v>41628</v>
      </c>
      <c r="R97" s="22">
        <v>45969</v>
      </c>
      <c r="S97" s="164">
        <v>46009</v>
      </c>
      <c r="T97" s="165">
        <v>46010</v>
      </c>
      <c r="U97" s="23" t="s">
        <v>139</v>
      </c>
      <c r="V97" s="24" t="s">
        <v>97</v>
      </c>
      <c r="W97" s="127"/>
      <c r="X97" s="281">
        <v>28800</v>
      </c>
      <c r="Z97" s="260"/>
      <c r="AA97" s="261"/>
      <c r="AB97" s="261"/>
      <c r="AC97" s="262"/>
      <c r="AD97" s="275">
        <f t="shared" si="5"/>
        <v>0</v>
      </c>
    </row>
    <row r="98" spans="1:30" ht="26.1" customHeight="1" x14ac:dyDescent="0.25">
      <c r="A98" s="10">
        <f t="shared" si="7"/>
        <v>93</v>
      </c>
      <c r="B98" s="11">
        <f t="shared" si="7"/>
        <v>39</v>
      </c>
      <c r="C98" s="12" t="s">
        <v>133</v>
      </c>
      <c r="D98" s="13" t="s">
        <v>1494</v>
      </c>
      <c r="E98" s="14" t="s">
        <v>85</v>
      </c>
      <c r="F98" s="15" t="s">
        <v>180</v>
      </c>
      <c r="G98" s="16" t="s">
        <v>64</v>
      </c>
      <c r="H98" s="235" t="s">
        <v>71</v>
      </c>
      <c r="I98" s="17" t="s">
        <v>181</v>
      </c>
      <c r="J98" s="228">
        <v>674</v>
      </c>
      <c r="K98" s="18" t="s">
        <v>182</v>
      </c>
      <c r="L98" s="19" t="s">
        <v>183</v>
      </c>
      <c r="M98" s="213">
        <v>2024</v>
      </c>
      <c r="N98" s="20" t="s">
        <v>184</v>
      </c>
      <c r="O98" s="185">
        <v>118</v>
      </c>
      <c r="P98" s="222">
        <v>5</v>
      </c>
      <c r="Q98" s="21">
        <v>45629</v>
      </c>
      <c r="R98" s="22">
        <v>46723</v>
      </c>
      <c r="S98" s="164">
        <v>45993</v>
      </c>
      <c r="T98" s="165">
        <v>45993</v>
      </c>
      <c r="U98" s="23" t="s">
        <v>73</v>
      </c>
      <c r="V98" s="24" t="s">
        <v>91</v>
      </c>
      <c r="W98" s="127"/>
      <c r="X98" s="281">
        <v>178000</v>
      </c>
      <c r="Z98" s="260"/>
      <c r="AA98" s="261"/>
      <c r="AB98" s="261"/>
      <c r="AC98" s="262"/>
      <c r="AD98" s="275">
        <f t="shared" si="5"/>
        <v>0</v>
      </c>
    </row>
    <row r="99" spans="1:30" ht="26.1" customHeight="1" x14ac:dyDescent="0.25">
      <c r="A99" s="10">
        <f t="shared" si="7"/>
        <v>94</v>
      </c>
      <c r="B99" s="11">
        <f t="shared" si="7"/>
        <v>40</v>
      </c>
      <c r="C99" s="12" t="s">
        <v>133</v>
      </c>
      <c r="D99" s="13" t="s">
        <v>1495</v>
      </c>
      <c r="E99" s="14" t="s">
        <v>67</v>
      </c>
      <c r="F99" s="15" t="s">
        <v>68</v>
      </c>
      <c r="G99" s="16" t="s">
        <v>64</v>
      </c>
      <c r="H99" s="235" t="s">
        <v>71</v>
      </c>
      <c r="I99" s="17" t="s">
        <v>179</v>
      </c>
      <c r="J99" s="228">
        <v>271</v>
      </c>
      <c r="K99" s="18" t="s">
        <v>131</v>
      </c>
      <c r="L99" s="19" t="s">
        <v>51</v>
      </c>
      <c r="M99" s="213">
        <v>2024</v>
      </c>
      <c r="N99" s="20">
        <v>1.2</v>
      </c>
      <c r="O99" s="185">
        <v>96</v>
      </c>
      <c r="P99" s="222">
        <v>5</v>
      </c>
      <c r="Q99" s="21">
        <v>45636</v>
      </c>
      <c r="R99" s="22">
        <v>46730</v>
      </c>
      <c r="S99" s="164">
        <v>46000</v>
      </c>
      <c r="T99" s="165">
        <v>46000</v>
      </c>
      <c r="U99" s="23" t="s">
        <v>73</v>
      </c>
      <c r="V99" s="24" t="s">
        <v>91</v>
      </c>
      <c r="W99" s="127"/>
      <c r="X99" s="281">
        <v>97000</v>
      </c>
      <c r="Z99" s="260"/>
      <c r="AA99" s="261"/>
      <c r="AB99" s="261"/>
      <c r="AC99" s="262"/>
      <c r="AD99" s="275">
        <f t="shared" si="5"/>
        <v>0</v>
      </c>
    </row>
    <row r="100" spans="1:30" ht="26.1" customHeight="1" thickBot="1" x14ac:dyDescent="0.3">
      <c r="A100" s="10">
        <f t="shared" si="7"/>
        <v>95</v>
      </c>
      <c r="B100" s="11">
        <f t="shared" si="7"/>
        <v>41</v>
      </c>
      <c r="C100" s="139" t="s">
        <v>133</v>
      </c>
      <c r="D100" s="141" t="s">
        <v>855</v>
      </c>
      <c r="E100" s="143" t="s">
        <v>85</v>
      </c>
      <c r="F100" s="145" t="s">
        <v>134</v>
      </c>
      <c r="G100" s="147" t="s">
        <v>55</v>
      </c>
      <c r="H100" s="237" t="s">
        <v>71</v>
      </c>
      <c r="I100" s="149" t="s">
        <v>135</v>
      </c>
      <c r="J100" s="230">
        <v>182017</v>
      </c>
      <c r="K100" s="151" t="s">
        <v>61</v>
      </c>
      <c r="L100" s="35" t="s">
        <v>196</v>
      </c>
      <c r="M100" s="216">
        <v>2011</v>
      </c>
      <c r="N100" s="181">
        <v>1600</v>
      </c>
      <c r="O100" s="187">
        <v>85</v>
      </c>
      <c r="P100" s="224">
        <v>5</v>
      </c>
      <c r="Q100" s="153">
        <v>40785</v>
      </c>
      <c r="R100" s="155">
        <v>45891</v>
      </c>
      <c r="S100" s="171">
        <v>46053</v>
      </c>
      <c r="T100" s="172">
        <v>46053</v>
      </c>
      <c r="U100" s="157" t="s">
        <v>52</v>
      </c>
      <c r="V100" s="159" t="s">
        <v>101</v>
      </c>
      <c r="W100" s="161"/>
      <c r="X100" s="282">
        <v>16900</v>
      </c>
      <c r="Z100" s="257"/>
      <c r="AA100" s="258"/>
      <c r="AB100" s="258"/>
      <c r="AC100" s="263"/>
      <c r="AD100" s="274">
        <f t="shared" si="5"/>
        <v>0</v>
      </c>
    </row>
    <row r="101" spans="1:30" ht="26.1" customHeight="1" x14ac:dyDescent="0.25">
      <c r="A101" s="10">
        <f t="shared" si="7"/>
        <v>96</v>
      </c>
      <c r="B101" s="11">
        <v>1</v>
      </c>
      <c r="C101" s="12" t="s">
        <v>185</v>
      </c>
      <c r="D101" s="13" t="s">
        <v>983</v>
      </c>
      <c r="E101" s="14" t="s">
        <v>67</v>
      </c>
      <c r="F101" s="15" t="s">
        <v>68</v>
      </c>
      <c r="G101" s="16" t="s">
        <v>64</v>
      </c>
      <c r="H101" s="235" t="s">
        <v>71</v>
      </c>
      <c r="I101" s="17" t="s">
        <v>204</v>
      </c>
      <c r="J101" s="228">
        <v>198651</v>
      </c>
      <c r="K101" s="18" t="s">
        <v>50</v>
      </c>
      <c r="L101" s="19" t="s">
        <v>51</v>
      </c>
      <c r="M101" s="213">
        <v>2017</v>
      </c>
      <c r="N101" s="20">
        <v>1600</v>
      </c>
      <c r="O101" s="185">
        <v>84</v>
      </c>
      <c r="P101" s="222">
        <v>5</v>
      </c>
      <c r="Q101" s="21">
        <v>42881</v>
      </c>
      <c r="R101" s="22">
        <v>45794</v>
      </c>
      <c r="S101" s="164">
        <v>45802</v>
      </c>
      <c r="T101" s="165">
        <v>45802</v>
      </c>
      <c r="U101" s="23" t="s">
        <v>52</v>
      </c>
      <c r="V101" s="24" t="s">
        <v>101</v>
      </c>
      <c r="W101" s="127"/>
      <c r="X101" s="283">
        <v>33900</v>
      </c>
      <c r="Z101" s="253"/>
      <c r="AA101" s="254"/>
      <c r="AB101" s="254"/>
      <c r="AC101" s="276"/>
      <c r="AD101" s="272">
        <f t="shared" si="5"/>
        <v>0</v>
      </c>
    </row>
    <row r="102" spans="1:30" ht="26.1" customHeight="1" x14ac:dyDescent="0.25">
      <c r="A102" s="10">
        <f t="shared" si="7"/>
        <v>97</v>
      </c>
      <c r="B102" s="11">
        <f>B101+1</f>
        <v>2</v>
      </c>
      <c r="C102" s="12" t="s">
        <v>185</v>
      </c>
      <c r="D102" s="13" t="s">
        <v>984</v>
      </c>
      <c r="E102" s="14" t="s">
        <v>67</v>
      </c>
      <c r="F102" s="15" t="s">
        <v>68</v>
      </c>
      <c r="G102" s="16" t="s">
        <v>64</v>
      </c>
      <c r="H102" s="235" t="s">
        <v>71</v>
      </c>
      <c r="I102" s="17" t="s">
        <v>205</v>
      </c>
      <c r="J102" s="228">
        <v>168951</v>
      </c>
      <c r="K102" s="18" t="s">
        <v>50</v>
      </c>
      <c r="L102" s="19" t="s">
        <v>51</v>
      </c>
      <c r="M102" s="213">
        <v>2017</v>
      </c>
      <c r="N102" s="20">
        <v>1600</v>
      </c>
      <c r="O102" s="185">
        <v>84</v>
      </c>
      <c r="P102" s="222">
        <v>5</v>
      </c>
      <c r="Q102" s="21">
        <v>42881</v>
      </c>
      <c r="R102" s="22">
        <v>45794</v>
      </c>
      <c r="S102" s="164">
        <v>45802</v>
      </c>
      <c r="T102" s="165">
        <v>45802</v>
      </c>
      <c r="U102" s="23" t="s">
        <v>52</v>
      </c>
      <c r="V102" s="24" t="s">
        <v>101</v>
      </c>
      <c r="W102" s="127"/>
      <c r="X102" s="281">
        <v>36300</v>
      </c>
      <c r="Z102" s="260"/>
      <c r="AA102" s="261"/>
      <c r="AB102" s="261"/>
      <c r="AC102" s="262"/>
      <c r="AD102" s="275">
        <f t="shared" si="5"/>
        <v>0</v>
      </c>
    </row>
    <row r="103" spans="1:30" ht="26.1" customHeight="1" x14ac:dyDescent="0.25">
      <c r="A103" s="10">
        <f t="shared" si="7"/>
        <v>98</v>
      </c>
      <c r="B103" s="11">
        <f t="shared" si="7"/>
        <v>3</v>
      </c>
      <c r="C103" s="12" t="s">
        <v>185</v>
      </c>
      <c r="D103" s="13" t="s">
        <v>985</v>
      </c>
      <c r="E103" s="14" t="s">
        <v>67</v>
      </c>
      <c r="F103" s="15" t="s">
        <v>68</v>
      </c>
      <c r="G103" s="16" t="s">
        <v>64</v>
      </c>
      <c r="H103" s="235" t="s">
        <v>71</v>
      </c>
      <c r="I103" s="17" t="s">
        <v>206</v>
      </c>
      <c r="J103" s="228">
        <v>218734</v>
      </c>
      <c r="K103" s="18" t="s">
        <v>50</v>
      </c>
      <c r="L103" s="19" t="s">
        <v>51</v>
      </c>
      <c r="M103" s="213">
        <v>2017</v>
      </c>
      <c r="N103" s="20">
        <v>1600</v>
      </c>
      <c r="O103" s="185">
        <v>84</v>
      </c>
      <c r="P103" s="222">
        <v>5</v>
      </c>
      <c r="Q103" s="21">
        <v>42881</v>
      </c>
      <c r="R103" s="22">
        <v>45794</v>
      </c>
      <c r="S103" s="164">
        <v>45802</v>
      </c>
      <c r="T103" s="165">
        <v>45802</v>
      </c>
      <c r="U103" s="23" t="s">
        <v>52</v>
      </c>
      <c r="V103" s="24" t="s">
        <v>101</v>
      </c>
      <c r="W103" s="127"/>
      <c r="X103" s="281">
        <v>32300</v>
      </c>
      <c r="Z103" s="260"/>
      <c r="AA103" s="261"/>
      <c r="AB103" s="261"/>
      <c r="AC103" s="262"/>
      <c r="AD103" s="275">
        <f t="shared" si="5"/>
        <v>0</v>
      </c>
    </row>
    <row r="104" spans="1:30" ht="26.1" customHeight="1" x14ac:dyDescent="0.25">
      <c r="A104" s="10">
        <f t="shared" si="7"/>
        <v>99</v>
      </c>
      <c r="B104" s="11">
        <f t="shared" si="7"/>
        <v>4</v>
      </c>
      <c r="C104" s="12" t="s">
        <v>185</v>
      </c>
      <c r="D104" s="13" t="s">
        <v>986</v>
      </c>
      <c r="E104" s="14" t="s">
        <v>67</v>
      </c>
      <c r="F104" s="15" t="s">
        <v>68</v>
      </c>
      <c r="G104" s="16" t="s">
        <v>64</v>
      </c>
      <c r="H104" s="235" t="s">
        <v>71</v>
      </c>
      <c r="I104" s="17" t="s">
        <v>207</v>
      </c>
      <c r="J104" s="228">
        <v>211208</v>
      </c>
      <c r="K104" s="18" t="s">
        <v>50</v>
      </c>
      <c r="L104" s="19" t="s">
        <v>51</v>
      </c>
      <c r="M104" s="213">
        <v>2017</v>
      </c>
      <c r="N104" s="20">
        <v>1600</v>
      </c>
      <c r="O104" s="185">
        <v>84</v>
      </c>
      <c r="P104" s="222">
        <v>5</v>
      </c>
      <c r="Q104" s="21">
        <v>42881</v>
      </c>
      <c r="R104" s="22">
        <v>45793</v>
      </c>
      <c r="S104" s="164">
        <v>45802</v>
      </c>
      <c r="T104" s="165">
        <v>45802</v>
      </c>
      <c r="U104" s="23" t="s">
        <v>52</v>
      </c>
      <c r="V104" s="24" t="s">
        <v>101</v>
      </c>
      <c r="W104" s="127"/>
      <c r="X104" s="281">
        <v>32900</v>
      </c>
      <c r="Z104" s="260"/>
      <c r="AA104" s="261"/>
      <c r="AB104" s="261"/>
      <c r="AC104" s="262"/>
      <c r="AD104" s="275">
        <f t="shared" si="5"/>
        <v>0</v>
      </c>
    </row>
    <row r="105" spans="1:30" ht="26.1" customHeight="1" x14ac:dyDescent="0.25">
      <c r="A105" s="10">
        <f t="shared" ref="A105:B120" si="8">A104+1</f>
        <v>100</v>
      </c>
      <c r="B105" s="11">
        <f t="shared" si="8"/>
        <v>5</v>
      </c>
      <c r="C105" s="12" t="s">
        <v>185</v>
      </c>
      <c r="D105" s="13" t="s">
        <v>894</v>
      </c>
      <c r="E105" s="14" t="s">
        <v>67</v>
      </c>
      <c r="F105" s="15" t="s">
        <v>68</v>
      </c>
      <c r="G105" s="16" t="s">
        <v>64</v>
      </c>
      <c r="H105" s="235" t="s">
        <v>71</v>
      </c>
      <c r="I105" s="17" t="s">
        <v>186</v>
      </c>
      <c r="J105" s="228">
        <v>170496</v>
      </c>
      <c r="K105" s="18" t="s">
        <v>50</v>
      </c>
      <c r="L105" s="19" t="s">
        <v>51</v>
      </c>
      <c r="M105" s="213">
        <v>2014</v>
      </c>
      <c r="N105" s="20">
        <v>1600</v>
      </c>
      <c r="O105" s="185">
        <v>77</v>
      </c>
      <c r="P105" s="222">
        <v>5</v>
      </c>
      <c r="Q105" s="21">
        <v>41817</v>
      </c>
      <c r="R105" s="22">
        <v>45827</v>
      </c>
      <c r="S105" s="164">
        <v>45834</v>
      </c>
      <c r="T105" s="165">
        <v>45834</v>
      </c>
      <c r="U105" s="23" t="s">
        <v>52</v>
      </c>
      <c r="V105" s="24" t="s">
        <v>187</v>
      </c>
      <c r="W105" s="127"/>
      <c r="X105" s="281">
        <v>30100</v>
      </c>
      <c r="Z105" s="260"/>
      <c r="AA105" s="261"/>
      <c r="AB105" s="261"/>
      <c r="AC105" s="262"/>
      <c r="AD105" s="275">
        <f t="shared" si="5"/>
        <v>0</v>
      </c>
    </row>
    <row r="106" spans="1:30" ht="26.1" customHeight="1" x14ac:dyDescent="0.25">
      <c r="A106" s="10">
        <f t="shared" si="8"/>
        <v>101</v>
      </c>
      <c r="B106" s="11">
        <f t="shared" si="8"/>
        <v>6</v>
      </c>
      <c r="C106" s="12" t="s">
        <v>185</v>
      </c>
      <c r="D106" s="13" t="s">
        <v>895</v>
      </c>
      <c r="E106" s="14" t="s">
        <v>67</v>
      </c>
      <c r="F106" s="15" t="s">
        <v>68</v>
      </c>
      <c r="G106" s="16" t="s">
        <v>64</v>
      </c>
      <c r="H106" s="235" t="s">
        <v>71</v>
      </c>
      <c r="I106" s="17" t="s">
        <v>188</v>
      </c>
      <c r="J106" s="228">
        <v>268167</v>
      </c>
      <c r="K106" s="18" t="s">
        <v>50</v>
      </c>
      <c r="L106" s="19" t="s">
        <v>51</v>
      </c>
      <c r="M106" s="213">
        <v>2014</v>
      </c>
      <c r="N106" s="20">
        <v>1600</v>
      </c>
      <c r="O106" s="185">
        <v>77</v>
      </c>
      <c r="P106" s="222">
        <v>5</v>
      </c>
      <c r="Q106" s="21">
        <v>41817</v>
      </c>
      <c r="R106" s="22">
        <v>45825</v>
      </c>
      <c r="S106" s="164">
        <v>45834</v>
      </c>
      <c r="T106" s="165">
        <v>45834</v>
      </c>
      <c r="U106" s="23" t="s">
        <v>52</v>
      </c>
      <c r="V106" s="24" t="s">
        <v>101</v>
      </c>
      <c r="W106" s="127"/>
      <c r="X106" s="281">
        <v>24200</v>
      </c>
      <c r="Z106" s="260"/>
      <c r="AA106" s="261"/>
      <c r="AB106" s="261"/>
      <c r="AC106" s="262"/>
      <c r="AD106" s="275">
        <f t="shared" si="5"/>
        <v>0</v>
      </c>
    </row>
    <row r="107" spans="1:30" ht="26.1" customHeight="1" x14ac:dyDescent="0.25">
      <c r="A107" s="10">
        <f t="shared" si="8"/>
        <v>102</v>
      </c>
      <c r="B107" s="11">
        <f t="shared" si="8"/>
        <v>7</v>
      </c>
      <c r="C107" s="12" t="s">
        <v>185</v>
      </c>
      <c r="D107" s="13" t="s">
        <v>896</v>
      </c>
      <c r="E107" s="14" t="s">
        <v>67</v>
      </c>
      <c r="F107" s="15" t="s">
        <v>68</v>
      </c>
      <c r="G107" s="16" t="s">
        <v>64</v>
      </c>
      <c r="H107" s="235" t="s">
        <v>71</v>
      </c>
      <c r="I107" s="17" t="s">
        <v>189</v>
      </c>
      <c r="J107" s="228">
        <v>244105</v>
      </c>
      <c r="K107" s="18" t="s">
        <v>50</v>
      </c>
      <c r="L107" s="19" t="s">
        <v>51</v>
      </c>
      <c r="M107" s="213">
        <v>2014</v>
      </c>
      <c r="N107" s="20">
        <v>1600</v>
      </c>
      <c r="O107" s="185">
        <v>77</v>
      </c>
      <c r="P107" s="222">
        <v>5</v>
      </c>
      <c r="Q107" s="21">
        <v>41817</v>
      </c>
      <c r="R107" s="22">
        <v>45825</v>
      </c>
      <c r="S107" s="164">
        <v>45834</v>
      </c>
      <c r="T107" s="165">
        <v>45834</v>
      </c>
      <c r="U107" s="23" t="s">
        <v>52</v>
      </c>
      <c r="V107" s="24" t="s">
        <v>101</v>
      </c>
      <c r="W107" s="129"/>
      <c r="X107" s="281">
        <v>25600</v>
      </c>
      <c r="Z107" s="260"/>
      <c r="AA107" s="261"/>
      <c r="AB107" s="261"/>
      <c r="AC107" s="262"/>
      <c r="AD107" s="275">
        <f t="shared" si="5"/>
        <v>0</v>
      </c>
    </row>
    <row r="108" spans="1:30" ht="26.1" customHeight="1" x14ac:dyDescent="0.25">
      <c r="A108" s="10">
        <f t="shared" si="8"/>
        <v>103</v>
      </c>
      <c r="B108" s="11">
        <f t="shared" si="8"/>
        <v>8</v>
      </c>
      <c r="C108" s="12" t="s">
        <v>185</v>
      </c>
      <c r="D108" s="13" t="s">
        <v>1299</v>
      </c>
      <c r="E108" s="14" t="s">
        <v>46</v>
      </c>
      <c r="F108" s="15" t="s">
        <v>47</v>
      </c>
      <c r="G108" s="16" t="s">
        <v>55</v>
      </c>
      <c r="H108" s="235" t="s">
        <v>71</v>
      </c>
      <c r="I108" s="17" t="s">
        <v>251</v>
      </c>
      <c r="J108" s="228">
        <v>118943</v>
      </c>
      <c r="K108" s="18" t="s">
        <v>50</v>
      </c>
      <c r="L108" s="19" t="s">
        <v>51</v>
      </c>
      <c r="M108" s="213">
        <v>2022</v>
      </c>
      <c r="N108" s="20">
        <v>1498</v>
      </c>
      <c r="O108" s="185">
        <v>110</v>
      </c>
      <c r="P108" s="222">
        <v>5</v>
      </c>
      <c r="Q108" s="21">
        <v>44781</v>
      </c>
      <c r="R108" s="22">
        <v>45876</v>
      </c>
      <c r="S108" s="164">
        <v>45876</v>
      </c>
      <c r="T108" s="165">
        <v>45876</v>
      </c>
      <c r="U108" s="23" t="s">
        <v>73</v>
      </c>
      <c r="V108" s="24" t="s">
        <v>91</v>
      </c>
      <c r="W108" s="127"/>
      <c r="X108" s="281">
        <v>68900</v>
      </c>
      <c r="Z108" s="260"/>
      <c r="AA108" s="261"/>
      <c r="AB108" s="261"/>
      <c r="AC108" s="262"/>
      <c r="AD108" s="275">
        <f t="shared" si="5"/>
        <v>0</v>
      </c>
    </row>
    <row r="109" spans="1:30" ht="26.1" customHeight="1" x14ac:dyDescent="0.25">
      <c r="A109" s="10">
        <f t="shared" si="8"/>
        <v>104</v>
      </c>
      <c r="B109" s="11">
        <f t="shared" si="8"/>
        <v>9</v>
      </c>
      <c r="C109" s="12" t="s">
        <v>185</v>
      </c>
      <c r="D109" s="13" t="s">
        <v>897</v>
      </c>
      <c r="E109" s="14" t="s">
        <v>46</v>
      </c>
      <c r="F109" s="15" t="s">
        <v>47</v>
      </c>
      <c r="G109" s="16" t="s">
        <v>48</v>
      </c>
      <c r="H109" s="235" t="s">
        <v>71</v>
      </c>
      <c r="I109" s="17" t="s">
        <v>195</v>
      </c>
      <c r="J109" s="228">
        <v>191654</v>
      </c>
      <c r="K109" s="18" t="s">
        <v>50</v>
      </c>
      <c r="L109" s="19" t="s">
        <v>196</v>
      </c>
      <c r="M109" s="213">
        <v>2014</v>
      </c>
      <c r="N109" s="20">
        <v>1800</v>
      </c>
      <c r="O109" s="185">
        <v>132</v>
      </c>
      <c r="P109" s="222">
        <v>5</v>
      </c>
      <c r="Q109" s="21">
        <v>41862</v>
      </c>
      <c r="R109" s="22">
        <v>45864</v>
      </c>
      <c r="S109" s="164">
        <v>45879</v>
      </c>
      <c r="T109" s="165">
        <v>45879</v>
      </c>
      <c r="U109" s="23" t="s">
        <v>52</v>
      </c>
      <c r="V109" s="24" t="s">
        <v>53</v>
      </c>
      <c r="W109" s="127"/>
      <c r="X109" s="281">
        <v>39200</v>
      </c>
      <c r="Z109" s="260"/>
      <c r="AA109" s="261"/>
      <c r="AB109" s="261"/>
      <c r="AC109" s="262"/>
      <c r="AD109" s="275">
        <f t="shared" si="5"/>
        <v>0</v>
      </c>
    </row>
    <row r="110" spans="1:30" ht="26.1" customHeight="1" x14ac:dyDescent="0.25">
      <c r="A110" s="10">
        <f t="shared" si="8"/>
        <v>105</v>
      </c>
      <c r="B110" s="11">
        <f t="shared" si="8"/>
        <v>10</v>
      </c>
      <c r="C110" s="12" t="s">
        <v>185</v>
      </c>
      <c r="D110" s="13" t="s">
        <v>927</v>
      </c>
      <c r="E110" s="14" t="s">
        <v>147</v>
      </c>
      <c r="F110" s="15" t="s">
        <v>148</v>
      </c>
      <c r="G110" s="16" t="s">
        <v>64</v>
      </c>
      <c r="H110" s="235" t="s">
        <v>71</v>
      </c>
      <c r="I110" s="17" t="s">
        <v>197</v>
      </c>
      <c r="J110" s="228">
        <v>111667</v>
      </c>
      <c r="K110" s="18" t="s">
        <v>50</v>
      </c>
      <c r="L110" s="19" t="s">
        <v>51</v>
      </c>
      <c r="M110" s="213">
        <v>2015</v>
      </c>
      <c r="N110" s="20">
        <v>1600</v>
      </c>
      <c r="O110" s="185">
        <v>88</v>
      </c>
      <c r="P110" s="222">
        <v>5</v>
      </c>
      <c r="Q110" s="21">
        <v>42255</v>
      </c>
      <c r="R110" s="22">
        <v>45906</v>
      </c>
      <c r="S110" s="164">
        <v>45907</v>
      </c>
      <c r="T110" s="165">
        <v>45907</v>
      </c>
      <c r="U110" s="23" t="s">
        <v>52</v>
      </c>
      <c r="V110" s="24" t="s">
        <v>101</v>
      </c>
      <c r="W110" s="127"/>
      <c r="X110" s="281">
        <v>39800</v>
      </c>
      <c r="Z110" s="260"/>
      <c r="AA110" s="261"/>
      <c r="AB110" s="261"/>
      <c r="AC110" s="262"/>
      <c r="AD110" s="275">
        <f t="shared" si="5"/>
        <v>0</v>
      </c>
    </row>
    <row r="111" spans="1:30" ht="26.1" customHeight="1" x14ac:dyDescent="0.25">
      <c r="A111" s="10">
        <f t="shared" si="8"/>
        <v>106</v>
      </c>
      <c r="B111" s="11">
        <f t="shared" si="8"/>
        <v>11</v>
      </c>
      <c r="C111" s="12" t="s">
        <v>185</v>
      </c>
      <c r="D111" s="13" t="s">
        <v>928</v>
      </c>
      <c r="E111" s="14" t="s">
        <v>147</v>
      </c>
      <c r="F111" s="15" t="s">
        <v>148</v>
      </c>
      <c r="G111" s="16" t="s">
        <v>64</v>
      </c>
      <c r="H111" s="235" t="s">
        <v>71</v>
      </c>
      <c r="I111" s="17" t="s">
        <v>198</v>
      </c>
      <c r="J111" s="228">
        <v>153649</v>
      </c>
      <c r="K111" s="18" t="s">
        <v>50</v>
      </c>
      <c r="L111" s="19" t="s">
        <v>51</v>
      </c>
      <c r="M111" s="213">
        <v>2015</v>
      </c>
      <c r="N111" s="20">
        <v>1600</v>
      </c>
      <c r="O111" s="185">
        <v>88</v>
      </c>
      <c r="P111" s="222">
        <v>5</v>
      </c>
      <c r="Q111" s="21">
        <v>42255</v>
      </c>
      <c r="R111" s="22">
        <v>45906</v>
      </c>
      <c r="S111" s="164">
        <v>45907</v>
      </c>
      <c r="T111" s="165">
        <v>45907</v>
      </c>
      <c r="U111" s="23" t="s">
        <v>52</v>
      </c>
      <c r="V111" s="24" t="s">
        <v>97</v>
      </c>
      <c r="W111" s="127"/>
      <c r="X111" s="281">
        <v>37100</v>
      </c>
      <c r="Z111" s="260"/>
      <c r="AA111" s="261"/>
      <c r="AB111" s="261"/>
      <c r="AC111" s="262"/>
      <c r="AD111" s="275">
        <f t="shared" si="5"/>
        <v>0</v>
      </c>
    </row>
    <row r="112" spans="1:30" ht="26.1" customHeight="1" x14ac:dyDescent="0.25">
      <c r="A112" s="10">
        <f t="shared" si="8"/>
        <v>107</v>
      </c>
      <c r="B112" s="11">
        <f t="shared" si="8"/>
        <v>12</v>
      </c>
      <c r="C112" s="12" t="s">
        <v>185</v>
      </c>
      <c r="D112" s="13" t="s">
        <v>929</v>
      </c>
      <c r="E112" s="14" t="s">
        <v>147</v>
      </c>
      <c r="F112" s="15" t="s">
        <v>148</v>
      </c>
      <c r="G112" s="16" t="s">
        <v>64</v>
      </c>
      <c r="H112" s="235" t="s">
        <v>71</v>
      </c>
      <c r="I112" s="17" t="s">
        <v>199</v>
      </c>
      <c r="J112" s="228">
        <v>220673</v>
      </c>
      <c r="K112" s="18" t="s">
        <v>50</v>
      </c>
      <c r="L112" s="19" t="s">
        <v>51</v>
      </c>
      <c r="M112" s="213">
        <v>2015</v>
      </c>
      <c r="N112" s="20">
        <v>1600</v>
      </c>
      <c r="O112" s="185">
        <v>88</v>
      </c>
      <c r="P112" s="222">
        <v>5</v>
      </c>
      <c r="Q112" s="21">
        <v>42255</v>
      </c>
      <c r="R112" s="22">
        <v>45906</v>
      </c>
      <c r="S112" s="164">
        <v>45907</v>
      </c>
      <c r="T112" s="165">
        <v>45907</v>
      </c>
      <c r="U112" s="23" t="s">
        <v>52</v>
      </c>
      <c r="V112" s="24" t="s">
        <v>97</v>
      </c>
      <c r="W112" s="127"/>
      <c r="X112" s="281">
        <v>31900</v>
      </c>
      <c r="Z112" s="260"/>
      <c r="AA112" s="261"/>
      <c r="AB112" s="261"/>
      <c r="AC112" s="262"/>
      <c r="AD112" s="275">
        <f t="shared" si="5"/>
        <v>0</v>
      </c>
    </row>
    <row r="113" spans="1:30" ht="26.1" customHeight="1" x14ac:dyDescent="0.25">
      <c r="A113" s="10">
        <f t="shared" si="8"/>
        <v>108</v>
      </c>
      <c r="B113" s="11">
        <f t="shared" si="8"/>
        <v>13</v>
      </c>
      <c r="C113" s="12" t="s">
        <v>185</v>
      </c>
      <c r="D113" s="13" t="s">
        <v>930</v>
      </c>
      <c r="E113" s="14" t="s">
        <v>147</v>
      </c>
      <c r="F113" s="15" t="s">
        <v>148</v>
      </c>
      <c r="G113" s="16" t="s">
        <v>64</v>
      </c>
      <c r="H113" s="235" t="s">
        <v>71</v>
      </c>
      <c r="I113" s="17" t="s">
        <v>200</v>
      </c>
      <c r="J113" s="228">
        <v>165993</v>
      </c>
      <c r="K113" s="18" t="s">
        <v>50</v>
      </c>
      <c r="L113" s="19" t="s">
        <v>51</v>
      </c>
      <c r="M113" s="213">
        <v>2015</v>
      </c>
      <c r="N113" s="20">
        <v>1600</v>
      </c>
      <c r="O113" s="185">
        <v>88</v>
      </c>
      <c r="P113" s="222">
        <v>5</v>
      </c>
      <c r="Q113" s="21">
        <v>42255</v>
      </c>
      <c r="R113" s="22">
        <v>45905</v>
      </c>
      <c r="S113" s="164">
        <v>45907</v>
      </c>
      <c r="T113" s="165">
        <v>45907</v>
      </c>
      <c r="U113" s="23" t="s">
        <v>52</v>
      </c>
      <c r="V113" s="24" t="s">
        <v>101</v>
      </c>
      <c r="W113" s="127"/>
      <c r="X113" s="281">
        <v>36100</v>
      </c>
      <c r="Z113" s="260"/>
      <c r="AA113" s="261"/>
      <c r="AB113" s="261"/>
      <c r="AC113" s="262"/>
      <c r="AD113" s="275">
        <f t="shared" si="5"/>
        <v>0</v>
      </c>
    </row>
    <row r="114" spans="1:30" ht="26.1" customHeight="1" x14ac:dyDescent="0.25">
      <c r="A114" s="10">
        <f t="shared" si="8"/>
        <v>109</v>
      </c>
      <c r="B114" s="11">
        <f t="shared" si="8"/>
        <v>14</v>
      </c>
      <c r="C114" s="12" t="s">
        <v>185</v>
      </c>
      <c r="D114" s="13" t="s">
        <v>931</v>
      </c>
      <c r="E114" s="14" t="s">
        <v>147</v>
      </c>
      <c r="F114" s="15" t="s">
        <v>148</v>
      </c>
      <c r="G114" s="16" t="s">
        <v>64</v>
      </c>
      <c r="H114" s="235" t="s">
        <v>71</v>
      </c>
      <c r="I114" s="17" t="s">
        <v>201</v>
      </c>
      <c r="J114" s="228">
        <v>130628</v>
      </c>
      <c r="K114" s="18" t="s">
        <v>50</v>
      </c>
      <c r="L114" s="19" t="s">
        <v>51</v>
      </c>
      <c r="M114" s="213">
        <v>2015</v>
      </c>
      <c r="N114" s="20">
        <v>1600</v>
      </c>
      <c r="O114" s="185">
        <v>88</v>
      </c>
      <c r="P114" s="222">
        <v>5</v>
      </c>
      <c r="Q114" s="21">
        <v>42255</v>
      </c>
      <c r="R114" s="22">
        <v>45905</v>
      </c>
      <c r="S114" s="164">
        <v>45907</v>
      </c>
      <c r="T114" s="165">
        <v>45907</v>
      </c>
      <c r="U114" s="23" t="s">
        <v>52</v>
      </c>
      <c r="V114" s="24" t="s">
        <v>97</v>
      </c>
      <c r="W114" s="127"/>
      <c r="X114" s="281">
        <v>38700</v>
      </c>
      <c r="Z114" s="260"/>
      <c r="AA114" s="261"/>
      <c r="AB114" s="261"/>
      <c r="AC114" s="262"/>
      <c r="AD114" s="275">
        <f t="shared" si="5"/>
        <v>0</v>
      </c>
    </row>
    <row r="115" spans="1:30" ht="26.1" customHeight="1" x14ac:dyDescent="0.25">
      <c r="A115" s="10">
        <f t="shared" si="8"/>
        <v>110</v>
      </c>
      <c r="B115" s="11">
        <f t="shared" si="8"/>
        <v>15</v>
      </c>
      <c r="C115" s="12" t="s">
        <v>185</v>
      </c>
      <c r="D115" s="13" t="s">
        <v>932</v>
      </c>
      <c r="E115" s="14" t="s">
        <v>147</v>
      </c>
      <c r="F115" s="15" t="s">
        <v>148</v>
      </c>
      <c r="G115" s="16" t="s">
        <v>64</v>
      </c>
      <c r="H115" s="235" t="s">
        <v>71</v>
      </c>
      <c r="I115" s="17" t="s">
        <v>202</v>
      </c>
      <c r="J115" s="228">
        <v>151715</v>
      </c>
      <c r="K115" s="18" t="s">
        <v>50</v>
      </c>
      <c r="L115" s="19" t="s">
        <v>51</v>
      </c>
      <c r="M115" s="213">
        <v>2015</v>
      </c>
      <c r="N115" s="20">
        <v>1600</v>
      </c>
      <c r="O115" s="185">
        <v>88</v>
      </c>
      <c r="P115" s="222">
        <v>5</v>
      </c>
      <c r="Q115" s="21">
        <v>42255</v>
      </c>
      <c r="R115" s="22">
        <v>45906</v>
      </c>
      <c r="S115" s="164">
        <v>45907</v>
      </c>
      <c r="T115" s="165">
        <v>45907</v>
      </c>
      <c r="U115" s="23" t="s">
        <v>52</v>
      </c>
      <c r="V115" s="24" t="s">
        <v>203</v>
      </c>
      <c r="W115" s="127"/>
      <c r="X115" s="281">
        <v>37200</v>
      </c>
      <c r="Z115" s="260"/>
      <c r="AA115" s="261"/>
      <c r="AB115" s="261"/>
      <c r="AC115" s="262"/>
      <c r="AD115" s="275">
        <f t="shared" si="5"/>
        <v>0</v>
      </c>
    </row>
    <row r="116" spans="1:30" ht="26.1" customHeight="1" x14ac:dyDescent="0.25">
      <c r="A116" s="10">
        <f t="shared" si="8"/>
        <v>111</v>
      </c>
      <c r="B116" s="11">
        <f t="shared" si="8"/>
        <v>16</v>
      </c>
      <c r="C116" s="12" t="s">
        <v>185</v>
      </c>
      <c r="D116" s="13" t="s">
        <v>898</v>
      </c>
      <c r="E116" s="14" t="s">
        <v>190</v>
      </c>
      <c r="F116" s="15" t="s">
        <v>191</v>
      </c>
      <c r="G116" s="16" t="s">
        <v>42</v>
      </c>
      <c r="H116" s="235" t="s">
        <v>192</v>
      </c>
      <c r="I116" s="17" t="s">
        <v>193</v>
      </c>
      <c r="J116" s="228" t="s">
        <v>840</v>
      </c>
      <c r="K116" s="18" t="s">
        <v>840</v>
      </c>
      <c r="L116" s="19" t="s">
        <v>840</v>
      </c>
      <c r="M116" s="213">
        <v>2014</v>
      </c>
      <c r="N116" s="20" t="s">
        <v>840</v>
      </c>
      <c r="O116" s="185" t="s">
        <v>840</v>
      </c>
      <c r="P116" s="222" t="s">
        <v>55</v>
      </c>
      <c r="Q116" s="21">
        <v>41892</v>
      </c>
      <c r="R116" s="22" t="s">
        <v>194</v>
      </c>
      <c r="S116" s="164">
        <v>45909</v>
      </c>
      <c r="T116" s="165">
        <v>45909</v>
      </c>
      <c r="U116" s="23" t="s">
        <v>55</v>
      </c>
      <c r="V116" s="24" t="s">
        <v>55</v>
      </c>
      <c r="W116" s="127"/>
      <c r="X116" s="281">
        <v>1400</v>
      </c>
      <c r="Z116" s="260"/>
      <c r="AA116" s="396"/>
      <c r="AB116" s="398" t="s">
        <v>42</v>
      </c>
      <c r="AC116" s="397"/>
      <c r="AD116" s="275">
        <f t="shared" si="5"/>
        <v>0</v>
      </c>
    </row>
    <row r="117" spans="1:30" ht="26.1" customHeight="1" x14ac:dyDescent="0.25">
      <c r="A117" s="10">
        <f t="shared" si="8"/>
        <v>112</v>
      </c>
      <c r="B117" s="11">
        <f t="shared" si="8"/>
        <v>17</v>
      </c>
      <c r="C117" s="12" t="s">
        <v>185</v>
      </c>
      <c r="D117" s="13" t="s">
        <v>1097</v>
      </c>
      <c r="E117" s="14" t="s">
        <v>67</v>
      </c>
      <c r="F117" s="15" t="s">
        <v>68</v>
      </c>
      <c r="G117" s="16" t="s">
        <v>64</v>
      </c>
      <c r="H117" s="235" t="s">
        <v>71</v>
      </c>
      <c r="I117" s="17" t="s">
        <v>211</v>
      </c>
      <c r="J117" s="228">
        <v>131501</v>
      </c>
      <c r="K117" s="18" t="s">
        <v>50</v>
      </c>
      <c r="L117" s="19" t="s">
        <v>51</v>
      </c>
      <c r="M117" s="213">
        <v>2019</v>
      </c>
      <c r="N117" s="20">
        <v>1600</v>
      </c>
      <c r="O117" s="185">
        <v>84</v>
      </c>
      <c r="P117" s="222">
        <v>5</v>
      </c>
      <c r="Q117" s="21">
        <v>43720</v>
      </c>
      <c r="R117" s="22">
        <v>45905</v>
      </c>
      <c r="S117" s="164">
        <v>45911</v>
      </c>
      <c r="T117" s="165">
        <v>45911</v>
      </c>
      <c r="U117" s="23" t="s">
        <v>70</v>
      </c>
      <c r="V117" s="24" t="s">
        <v>108</v>
      </c>
      <c r="W117" s="127"/>
      <c r="X117" s="281">
        <v>43100</v>
      </c>
      <c r="Z117" s="260"/>
      <c r="AA117" s="261"/>
      <c r="AB117" s="261"/>
      <c r="AC117" s="262"/>
      <c r="AD117" s="275">
        <f t="shared" si="5"/>
        <v>0</v>
      </c>
    </row>
    <row r="118" spans="1:30" ht="26.1" customHeight="1" x14ac:dyDescent="0.25">
      <c r="A118" s="10">
        <f t="shared" si="8"/>
        <v>113</v>
      </c>
      <c r="B118" s="11">
        <f t="shared" si="8"/>
        <v>18</v>
      </c>
      <c r="C118" s="12" t="s">
        <v>185</v>
      </c>
      <c r="D118" s="13" t="s">
        <v>1098</v>
      </c>
      <c r="E118" s="14" t="s">
        <v>67</v>
      </c>
      <c r="F118" s="15" t="s">
        <v>68</v>
      </c>
      <c r="G118" s="16" t="s">
        <v>64</v>
      </c>
      <c r="H118" s="235" t="s">
        <v>71</v>
      </c>
      <c r="I118" s="17" t="s">
        <v>212</v>
      </c>
      <c r="J118" s="228">
        <v>170683</v>
      </c>
      <c r="K118" s="18" t="s">
        <v>50</v>
      </c>
      <c r="L118" s="19" t="s">
        <v>51</v>
      </c>
      <c r="M118" s="213">
        <v>2019</v>
      </c>
      <c r="N118" s="20">
        <v>1600</v>
      </c>
      <c r="O118" s="185">
        <v>84</v>
      </c>
      <c r="P118" s="222">
        <v>5</v>
      </c>
      <c r="Q118" s="21">
        <v>43720</v>
      </c>
      <c r="R118" s="22">
        <v>45906</v>
      </c>
      <c r="S118" s="164">
        <v>45911</v>
      </c>
      <c r="T118" s="165">
        <v>45911</v>
      </c>
      <c r="U118" s="23" t="s">
        <v>70</v>
      </c>
      <c r="V118" s="24" t="s">
        <v>108</v>
      </c>
      <c r="W118" s="127"/>
      <c r="X118" s="281">
        <v>39500</v>
      </c>
      <c r="Z118" s="260"/>
      <c r="AA118" s="261"/>
      <c r="AB118" s="261"/>
      <c r="AC118" s="262"/>
      <c r="AD118" s="275">
        <f t="shared" si="5"/>
        <v>0</v>
      </c>
    </row>
    <row r="119" spans="1:30" ht="26.1" customHeight="1" x14ac:dyDescent="0.25">
      <c r="A119" s="10">
        <f t="shared" si="8"/>
        <v>114</v>
      </c>
      <c r="B119" s="11">
        <f t="shared" si="8"/>
        <v>19</v>
      </c>
      <c r="C119" s="12" t="s">
        <v>185</v>
      </c>
      <c r="D119" s="13" t="s">
        <v>1099</v>
      </c>
      <c r="E119" s="14" t="s">
        <v>67</v>
      </c>
      <c r="F119" s="15" t="s">
        <v>68</v>
      </c>
      <c r="G119" s="16" t="s">
        <v>64</v>
      </c>
      <c r="H119" s="235" t="s">
        <v>71</v>
      </c>
      <c r="I119" s="17" t="s">
        <v>213</v>
      </c>
      <c r="J119" s="228">
        <v>171316</v>
      </c>
      <c r="K119" s="18" t="s">
        <v>50</v>
      </c>
      <c r="L119" s="19" t="s">
        <v>51</v>
      </c>
      <c r="M119" s="213">
        <v>2019</v>
      </c>
      <c r="N119" s="20">
        <v>1600</v>
      </c>
      <c r="O119" s="185">
        <v>84</v>
      </c>
      <c r="P119" s="222">
        <v>5</v>
      </c>
      <c r="Q119" s="21">
        <v>43720</v>
      </c>
      <c r="R119" s="22">
        <v>45906</v>
      </c>
      <c r="S119" s="164">
        <v>45911</v>
      </c>
      <c r="T119" s="165">
        <v>45911</v>
      </c>
      <c r="U119" s="23" t="s">
        <v>70</v>
      </c>
      <c r="V119" s="24" t="s">
        <v>108</v>
      </c>
      <c r="W119" s="131"/>
      <c r="X119" s="281">
        <v>39400</v>
      </c>
      <c r="Z119" s="260"/>
      <c r="AA119" s="261"/>
      <c r="AB119" s="261"/>
      <c r="AC119" s="262"/>
      <c r="AD119" s="275">
        <f t="shared" si="5"/>
        <v>0</v>
      </c>
    </row>
    <row r="120" spans="1:30" ht="26.1" customHeight="1" x14ac:dyDescent="0.25">
      <c r="A120" s="10">
        <f t="shared" si="8"/>
        <v>115</v>
      </c>
      <c r="B120" s="11">
        <f t="shared" si="8"/>
        <v>20</v>
      </c>
      <c r="C120" s="12" t="s">
        <v>185</v>
      </c>
      <c r="D120" s="13" t="s">
        <v>1100</v>
      </c>
      <c r="E120" s="14" t="s">
        <v>67</v>
      </c>
      <c r="F120" s="15" t="s">
        <v>68</v>
      </c>
      <c r="G120" s="16" t="s">
        <v>64</v>
      </c>
      <c r="H120" s="235" t="s">
        <v>71</v>
      </c>
      <c r="I120" s="17" t="s">
        <v>214</v>
      </c>
      <c r="J120" s="228">
        <v>159446</v>
      </c>
      <c r="K120" s="18" t="s">
        <v>50</v>
      </c>
      <c r="L120" s="19" t="s">
        <v>51</v>
      </c>
      <c r="M120" s="213">
        <v>2019</v>
      </c>
      <c r="N120" s="20">
        <v>1600</v>
      </c>
      <c r="O120" s="185">
        <v>84</v>
      </c>
      <c r="P120" s="222">
        <v>5</v>
      </c>
      <c r="Q120" s="21">
        <v>43720</v>
      </c>
      <c r="R120" s="22">
        <v>45904</v>
      </c>
      <c r="S120" s="164">
        <v>45911</v>
      </c>
      <c r="T120" s="165">
        <v>45911</v>
      </c>
      <c r="U120" s="23" t="s">
        <v>70</v>
      </c>
      <c r="V120" s="24" t="s">
        <v>108</v>
      </c>
      <c r="W120" s="127"/>
      <c r="X120" s="281">
        <v>40500</v>
      </c>
      <c r="Z120" s="260"/>
      <c r="AA120" s="261"/>
      <c r="AB120" s="261"/>
      <c r="AC120" s="262"/>
      <c r="AD120" s="275">
        <f t="shared" si="5"/>
        <v>0</v>
      </c>
    </row>
    <row r="121" spans="1:30" ht="26.1" customHeight="1" x14ac:dyDescent="0.25">
      <c r="A121" s="10">
        <f t="shared" ref="A121:B136" si="9">A120+1</f>
        <v>116</v>
      </c>
      <c r="B121" s="11">
        <f t="shared" si="9"/>
        <v>21</v>
      </c>
      <c r="C121" s="12" t="s">
        <v>185</v>
      </c>
      <c r="D121" s="13" t="s">
        <v>1101</v>
      </c>
      <c r="E121" s="14" t="s">
        <v>67</v>
      </c>
      <c r="F121" s="15" t="s">
        <v>68</v>
      </c>
      <c r="G121" s="16" t="s">
        <v>64</v>
      </c>
      <c r="H121" s="235" t="s">
        <v>71</v>
      </c>
      <c r="I121" s="17" t="s">
        <v>215</v>
      </c>
      <c r="J121" s="228">
        <v>168406</v>
      </c>
      <c r="K121" s="18" t="s">
        <v>50</v>
      </c>
      <c r="L121" s="19" t="s">
        <v>51</v>
      </c>
      <c r="M121" s="213">
        <v>2019</v>
      </c>
      <c r="N121" s="20">
        <v>1600</v>
      </c>
      <c r="O121" s="185">
        <v>84</v>
      </c>
      <c r="P121" s="222">
        <v>5</v>
      </c>
      <c r="Q121" s="21">
        <v>43720</v>
      </c>
      <c r="R121" s="22">
        <v>45906</v>
      </c>
      <c r="S121" s="170">
        <v>45911</v>
      </c>
      <c r="T121" s="165">
        <v>45911</v>
      </c>
      <c r="U121" s="23" t="s">
        <v>70</v>
      </c>
      <c r="V121" s="24" t="s">
        <v>108</v>
      </c>
      <c r="W121" s="132"/>
      <c r="X121" s="281">
        <v>39700</v>
      </c>
      <c r="Z121" s="260"/>
      <c r="AA121" s="261"/>
      <c r="AB121" s="261"/>
      <c r="AC121" s="262"/>
      <c r="AD121" s="275">
        <f t="shared" si="5"/>
        <v>0</v>
      </c>
    </row>
    <row r="122" spans="1:30" ht="26.1" customHeight="1" x14ac:dyDescent="0.25">
      <c r="A122" s="10">
        <f t="shared" si="9"/>
        <v>117</v>
      </c>
      <c r="B122" s="11">
        <f t="shared" si="9"/>
        <v>22</v>
      </c>
      <c r="C122" s="12" t="s">
        <v>185</v>
      </c>
      <c r="D122" s="13" t="s">
        <v>1102</v>
      </c>
      <c r="E122" s="14" t="s">
        <v>67</v>
      </c>
      <c r="F122" s="15" t="s">
        <v>68</v>
      </c>
      <c r="G122" s="16" t="s">
        <v>64</v>
      </c>
      <c r="H122" s="235" t="s">
        <v>71</v>
      </c>
      <c r="I122" s="17" t="s">
        <v>216</v>
      </c>
      <c r="J122" s="228">
        <v>188168</v>
      </c>
      <c r="K122" s="18" t="s">
        <v>50</v>
      </c>
      <c r="L122" s="19" t="s">
        <v>51</v>
      </c>
      <c r="M122" s="213">
        <v>2019</v>
      </c>
      <c r="N122" s="20">
        <v>1600</v>
      </c>
      <c r="O122" s="185">
        <v>84</v>
      </c>
      <c r="P122" s="222">
        <v>5</v>
      </c>
      <c r="Q122" s="21">
        <v>43720</v>
      </c>
      <c r="R122" s="22">
        <v>45905</v>
      </c>
      <c r="S122" s="164">
        <v>45911</v>
      </c>
      <c r="T122" s="165">
        <v>45911</v>
      </c>
      <c r="U122" s="23" t="s">
        <v>70</v>
      </c>
      <c r="V122" s="24" t="s">
        <v>108</v>
      </c>
      <c r="W122" s="127"/>
      <c r="X122" s="281">
        <v>37800</v>
      </c>
      <c r="Z122" s="260"/>
      <c r="AA122" s="261"/>
      <c r="AB122" s="261"/>
      <c r="AC122" s="262"/>
      <c r="AD122" s="275">
        <f t="shared" si="5"/>
        <v>0</v>
      </c>
    </row>
    <row r="123" spans="1:30" ht="26.1" customHeight="1" x14ac:dyDescent="0.25">
      <c r="A123" s="10">
        <f t="shared" si="9"/>
        <v>118</v>
      </c>
      <c r="B123" s="11">
        <f t="shared" si="9"/>
        <v>23</v>
      </c>
      <c r="C123" s="12" t="s">
        <v>185</v>
      </c>
      <c r="D123" s="13" t="s">
        <v>1103</v>
      </c>
      <c r="E123" s="14" t="s">
        <v>67</v>
      </c>
      <c r="F123" s="15" t="s">
        <v>68</v>
      </c>
      <c r="G123" s="16" t="s">
        <v>64</v>
      </c>
      <c r="H123" s="235" t="s">
        <v>71</v>
      </c>
      <c r="I123" s="17" t="s">
        <v>217</v>
      </c>
      <c r="J123" s="228">
        <v>208383</v>
      </c>
      <c r="K123" s="18" t="s">
        <v>50</v>
      </c>
      <c r="L123" s="19" t="s">
        <v>51</v>
      </c>
      <c r="M123" s="213">
        <v>2019</v>
      </c>
      <c r="N123" s="20">
        <v>1600</v>
      </c>
      <c r="O123" s="185">
        <v>84</v>
      </c>
      <c r="P123" s="222">
        <v>5</v>
      </c>
      <c r="Q123" s="21">
        <v>43720</v>
      </c>
      <c r="R123" s="22">
        <v>45905</v>
      </c>
      <c r="S123" s="164">
        <v>45911</v>
      </c>
      <c r="T123" s="165">
        <v>45911</v>
      </c>
      <c r="U123" s="23" t="s">
        <v>70</v>
      </c>
      <c r="V123" s="24" t="s">
        <v>108</v>
      </c>
      <c r="W123" s="132"/>
      <c r="X123" s="281">
        <v>36000</v>
      </c>
      <c r="Z123" s="260"/>
      <c r="AA123" s="261"/>
      <c r="AB123" s="261"/>
      <c r="AC123" s="262"/>
      <c r="AD123" s="275">
        <f t="shared" si="5"/>
        <v>0</v>
      </c>
    </row>
    <row r="124" spans="1:30" ht="26.1" customHeight="1" x14ac:dyDescent="0.25">
      <c r="A124" s="10">
        <f t="shared" si="9"/>
        <v>119</v>
      </c>
      <c r="B124" s="11">
        <f t="shared" si="9"/>
        <v>24</v>
      </c>
      <c r="C124" s="12" t="s">
        <v>185</v>
      </c>
      <c r="D124" s="13" t="s">
        <v>1104</v>
      </c>
      <c r="E124" s="14" t="s">
        <v>67</v>
      </c>
      <c r="F124" s="15" t="s">
        <v>68</v>
      </c>
      <c r="G124" s="16" t="s">
        <v>64</v>
      </c>
      <c r="H124" s="235" t="s">
        <v>71</v>
      </c>
      <c r="I124" s="17" t="s">
        <v>218</v>
      </c>
      <c r="J124" s="228">
        <v>166318</v>
      </c>
      <c r="K124" s="18" t="s">
        <v>50</v>
      </c>
      <c r="L124" s="19" t="s">
        <v>51</v>
      </c>
      <c r="M124" s="213">
        <v>2019</v>
      </c>
      <c r="N124" s="20">
        <v>1600</v>
      </c>
      <c r="O124" s="185">
        <v>84</v>
      </c>
      <c r="P124" s="222">
        <v>5</v>
      </c>
      <c r="Q124" s="21">
        <v>43720</v>
      </c>
      <c r="R124" s="22">
        <v>45906</v>
      </c>
      <c r="S124" s="164">
        <v>45911</v>
      </c>
      <c r="T124" s="165">
        <v>45911</v>
      </c>
      <c r="U124" s="23" t="s">
        <v>70</v>
      </c>
      <c r="V124" s="24" t="s">
        <v>108</v>
      </c>
      <c r="W124" s="127"/>
      <c r="X124" s="281">
        <v>39900</v>
      </c>
      <c r="Z124" s="260"/>
      <c r="AA124" s="261"/>
      <c r="AB124" s="261"/>
      <c r="AC124" s="262"/>
      <c r="AD124" s="275">
        <f t="shared" si="5"/>
        <v>0</v>
      </c>
    </row>
    <row r="125" spans="1:30" ht="26.1" customHeight="1" x14ac:dyDescent="0.25">
      <c r="A125" s="10">
        <f t="shared" si="9"/>
        <v>120</v>
      </c>
      <c r="B125" s="11">
        <f t="shared" si="9"/>
        <v>25</v>
      </c>
      <c r="C125" s="12" t="s">
        <v>185</v>
      </c>
      <c r="D125" s="13" t="s">
        <v>1105</v>
      </c>
      <c r="E125" s="14" t="s">
        <v>67</v>
      </c>
      <c r="F125" s="15" t="s">
        <v>68</v>
      </c>
      <c r="G125" s="16" t="s">
        <v>64</v>
      </c>
      <c r="H125" s="235" t="s">
        <v>71</v>
      </c>
      <c r="I125" s="17" t="s">
        <v>219</v>
      </c>
      <c r="J125" s="228">
        <v>137826</v>
      </c>
      <c r="K125" s="18" t="s">
        <v>50</v>
      </c>
      <c r="L125" s="19" t="s">
        <v>51</v>
      </c>
      <c r="M125" s="213">
        <v>2019</v>
      </c>
      <c r="N125" s="20">
        <v>1600</v>
      </c>
      <c r="O125" s="185">
        <v>84</v>
      </c>
      <c r="P125" s="222">
        <v>5</v>
      </c>
      <c r="Q125" s="21">
        <v>43720</v>
      </c>
      <c r="R125" s="22">
        <v>45906</v>
      </c>
      <c r="S125" s="164">
        <v>45911</v>
      </c>
      <c r="T125" s="165">
        <v>45911</v>
      </c>
      <c r="U125" s="23" t="s">
        <v>70</v>
      </c>
      <c r="V125" s="24" t="s">
        <v>108</v>
      </c>
      <c r="W125" s="127"/>
      <c r="X125" s="281">
        <v>42500</v>
      </c>
      <c r="Z125" s="260"/>
      <c r="AA125" s="261"/>
      <c r="AB125" s="261"/>
      <c r="AC125" s="262"/>
      <c r="AD125" s="275">
        <f t="shared" si="5"/>
        <v>0</v>
      </c>
    </row>
    <row r="126" spans="1:30" ht="26.1" customHeight="1" x14ac:dyDescent="0.25">
      <c r="A126" s="10">
        <f t="shared" si="9"/>
        <v>121</v>
      </c>
      <c r="B126" s="11">
        <f t="shared" si="9"/>
        <v>26</v>
      </c>
      <c r="C126" s="12" t="s">
        <v>185</v>
      </c>
      <c r="D126" s="13" t="s">
        <v>1106</v>
      </c>
      <c r="E126" s="14" t="s">
        <v>57</v>
      </c>
      <c r="F126" s="15" t="s">
        <v>114</v>
      </c>
      <c r="G126" s="16" t="s">
        <v>48</v>
      </c>
      <c r="H126" s="235" t="s">
        <v>71</v>
      </c>
      <c r="I126" s="17" t="s">
        <v>220</v>
      </c>
      <c r="J126" s="228">
        <v>135453</v>
      </c>
      <c r="K126" s="18" t="s">
        <v>50</v>
      </c>
      <c r="L126" s="19" t="s">
        <v>51</v>
      </c>
      <c r="M126" s="213">
        <v>2019</v>
      </c>
      <c r="N126" s="20">
        <v>1300</v>
      </c>
      <c r="O126" s="185">
        <v>85</v>
      </c>
      <c r="P126" s="222">
        <v>5</v>
      </c>
      <c r="Q126" s="21">
        <v>43748</v>
      </c>
      <c r="R126" s="22">
        <v>45939</v>
      </c>
      <c r="S126" s="164">
        <v>45939</v>
      </c>
      <c r="T126" s="165">
        <v>45939</v>
      </c>
      <c r="U126" s="23" t="s">
        <v>52</v>
      </c>
      <c r="V126" s="24" t="s">
        <v>91</v>
      </c>
      <c r="W126" s="127"/>
      <c r="X126" s="281">
        <v>42100</v>
      </c>
      <c r="Z126" s="260"/>
      <c r="AA126" s="261"/>
      <c r="AB126" s="261"/>
      <c r="AC126" s="262"/>
      <c r="AD126" s="275">
        <f t="shared" si="5"/>
        <v>0</v>
      </c>
    </row>
    <row r="127" spans="1:30" ht="26.1" customHeight="1" x14ac:dyDescent="0.25">
      <c r="A127" s="10">
        <f t="shared" si="9"/>
        <v>122</v>
      </c>
      <c r="B127" s="11">
        <f t="shared" si="9"/>
        <v>27</v>
      </c>
      <c r="C127" s="12" t="s">
        <v>185</v>
      </c>
      <c r="D127" s="13" t="s">
        <v>1107</v>
      </c>
      <c r="E127" s="14" t="s">
        <v>57</v>
      </c>
      <c r="F127" s="15" t="s">
        <v>114</v>
      </c>
      <c r="G127" s="16" t="s">
        <v>48</v>
      </c>
      <c r="H127" s="235" t="s">
        <v>71</v>
      </c>
      <c r="I127" s="17" t="s">
        <v>221</v>
      </c>
      <c r="J127" s="228">
        <v>32246</v>
      </c>
      <c r="K127" s="18" t="s">
        <v>50</v>
      </c>
      <c r="L127" s="19" t="s">
        <v>51</v>
      </c>
      <c r="M127" s="213">
        <v>2019</v>
      </c>
      <c r="N127" s="20">
        <v>1300</v>
      </c>
      <c r="O127" s="185">
        <v>85</v>
      </c>
      <c r="P127" s="222">
        <v>5</v>
      </c>
      <c r="Q127" s="21">
        <v>43748</v>
      </c>
      <c r="R127" s="22">
        <v>45937</v>
      </c>
      <c r="S127" s="164">
        <v>45939</v>
      </c>
      <c r="T127" s="165">
        <v>45939</v>
      </c>
      <c r="U127" s="23" t="s">
        <v>52</v>
      </c>
      <c r="V127" s="24" t="s">
        <v>91</v>
      </c>
      <c r="W127" s="127"/>
      <c r="X127" s="281">
        <v>51200</v>
      </c>
      <c r="Z127" s="260"/>
      <c r="AA127" s="261"/>
      <c r="AB127" s="261"/>
      <c r="AC127" s="262"/>
      <c r="AD127" s="275">
        <f t="shared" si="5"/>
        <v>0</v>
      </c>
    </row>
    <row r="128" spans="1:30" ht="26.1" customHeight="1" x14ac:dyDescent="0.25">
      <c r="A128" s="10">
        <f t="shared" si="9"/>
        <v>123</v>
      </c>
      <c r="B128" s="11">
        <f t="shared" si="9"/>
        <v>28</v>
      </c>
      <c r="C128" s="12" t="s">
        <v>185</v>
      </c>
      <c r="D128" s="13" t="s">
        <v>1300</v>
      </c>
      <c r="E128" s="14" t="s">
        <v>67</v>
      </c>
      <c r="F128" s="15" t="s">
        <v>68</v>
      </c>
      <c r="G128" s="16" t="s">
        <v>64</v>
      </c>
      <c r="H128" s="235" t="s">
        <v>71</v>
      </c>
      <c r="I128" s="17" t="s">
        <v>236</v>
      </c>
      <c r="J128" s="228">
        <v>29512</v>
      </c>
      <c r="K128" s="18" t="s">
        <v>50</v>
      </c>
      <c r="L128" s="19" t="s">
        <v>51</v>
      </c>
      <c r="M128" s="213">
        <v>2022</v>
      </c>
      <c r="N128" s="20">
        <v>1332</v>
      </c>
      <c r="O128" s="185">
        <v>110</v>
      </c>
      <c r="P128" s="222">
        <v>5</v>
      </c>
      <c r="Q128" s="21">
        <v>44854</v>
      </c>
      <c r="R128" s="22">
        <v>45949</v>
      </c>
      <c r="S128" s="164">
        <v>45949</v>
      </c>
      <c r="T128" s="165">
        <v>45949</v>
      </c>
      <c r="U128" s="23" t="s">
        <v>73</v>
      </c>
      <c r="V128" s="24" t="s">
        <v>91</v>
      </c>
      <c r="W128" s="127"/>
      <c r="X128" s="281">
        <v>80900</v>
      </c>
      <c r="Z128" s="260"/>
      <c r="AA128" s="261"/>
      <c r="AB128" s="261"/>
      <c r="AC128" s="262"/>
      <c r="AD128" s="275">
        <f t="shared" si="5"/>
        <v>0</v>
      </c>
    </row>
    <row r="129" spans="1:30" ht="26.1" customHeight="1" x14ac:dyDescent="0.25">
      <c r="A129" s="10">
        <f t="shared" si="9"/>
        <v>124</v>
      </c>
      <c r="B129" s="11">
        <f t="shared" si="9"/>
        <v>29</v>
      </c>
      <c r="C129" s="12" t="s">
        <v>185</v>
      </c>
      <c r="D129" s="13" t="s">
        <v>1301</v>
      </c>
      <c r="E129" s="14" t="s">
        <v>67</v>
      </c>
      <c r="F129" s="15" t="s">
        <v>68</v>
      </c>
      <c r="G129" s="16" t="s">
        <v>64</v>
      </c>
      <c r="H129" s="235" t="s">
        <v>71</v>
      </c>
      <c r="I129" s="17" t="s">
        <v>237</v>
      </c>
      <c r="J129" s="228">
        <v>28551</v>
      </c>
      <c r="K129" s="18" t="s">
        <v>50</v>
      </c>
      <c r="L129" s="19" t="s">
        <v>51</v>
      </c>
      <c r="M129" s="213">
        <v>2022</v>
      </c>
      <c r="N129" s="20">
        <v>1332</v>
      </c>
      <c r="O129" s="185">
        <v>110</v>
      </c>
      <c r="P129" s="222">
        <v>5</v>
      </c>
      <c r="Q129" s="21">
        <v>44854</v>
      </c>
      <c r="R129" s="22">
        <v>45949</v>
      </c>
      <c r="S129" s="164">
        <v>45949</v>
      </c>
      <c r="T129" s="165">
        <v>45949</v>
      </c>
      <c r="U129" s="23" t="s">
        <v>73</v>
      </c>
      <c r="V129" s="24" t="s">
        <v>91</v>
      </c>
      <c r="W129" s="127"/>
      <c r="X129" s="281">
        <v>81000</v>
      </c>
      <c r="Z129" s="260"/>
      <c r="AA129" s="261"/>
      <c r="AB129" s="261"/>
      <c r="AC129" s="262"/>
      <c r="AD129" s="275">
        <f t="shared" si="5"/>
        <v>0</v>
      </c>
    </row>
    <row r="130" spans="1:30" ht="26.1" customHeight="1" x14ac:dyDescent="0.25">
      <c r="A130" s="10">
        <f t="shared" si="9"/>
        <v>125</v>
      </c>
      <c r="B130" s="11">
        <f t="shared" si="9"/>
        <v>30</v>
      </c>
      <c r="C130" s="12" t="s">
        <v>185</v>
      </c>
      <c r="D130" s="13" t="s">
        <v>1302</v>
      </c>
      <c r="E130" s="14" t="s">
        <v>67</v>
      </c>
      <c r="F130" s="15" t="s">
        <v>68</v>
      </c>
      <c r="G130" s="16" t="s">
        <v>64</v>
      </c>
      <c r="H130" s="235" t="s">
        <v>71</v>
      </c>
      <c r="I130" s="17" t="s">
        <v>238</v>
      </c>
      <c r="J130" s="228">
        <v>95102</v>
      </c>
      <c r="K130" s="18" t="s">
        <v>50</v>
      </c>
      <c r="L130" s="19" t="s">
        <v>51</v>
      </c>
      <c r="M130" s="213">
        <v>2022</v>
      </c>
      <c r="N130" s="20">
        <v>1332</v>
      </c>
      <c r="O130" s="185">
        <v>110</v>
      </c>
      <c r="P130" s="222">
        <v>5</v>
      </c>
      <c r="Q130" s="21">
        <v>44854</v>
      </c>
      <c r="R130" s="22">
        <v>45949</v>
      </c>
      <c r="S130" s="164">
        <v>45949</v>
      </c>
      <c r="T130" s="165">
        <v>45949</v>
      </c>
      <c r="U130" s="23" t="s">
        <v>73</v>
      </c>
      <c r="V130" s="24" t="s">
        <v>832</v>
      </c>
      <c r="W130" s="127"/>
      <c r="X130" s="281">
        <v>69800</v>
      </c>
      <c r="Z130" s="260"/>
      <c r="AA130" s="261"/>
      <c r="AB130" s="261"/>
      <c r="AC130" s="262"/>
      <c r="AD130" s="275">
        <f t="shared" si="5"/>
        <v>0</v>
      </c>
    </row>
    <row r="131" spans="1:30" ht="26.1" customHeight="1" x14ac:dyDescent="0.25">
      <c r="A131" s="10">
        <f t="shared" si="9"/>
        <v>126</v>
      </c>
      <c r="B131" s="11">
        <f t="shared" si="9"/>
        <v>31</v>
      </c>
      <c r="C131" s="12" t="s">
        <v>185</v>
      </c>
      <c r="D131" s="13" t="s">
        <v>1303</v>
      </c>
      <c r="E131" s="14" t="s">
        <v>67</v>
      </c>
      <c r="F131" s="15" t="s">
        <v>68</v>
      </c>
      <c r="G131" s="16" t="s">
        <v>64</v>
      </c>
      <c r="H131" s="235" t="s">
        <v>71</v>
      </c>
      <c r="I131" s="17" t="s">
        <v>239</v>
      </c>
      <c r="J131" s="228">
        <v>81473</v>
      </c>
      <c r="K131" s="18" t="s">
        <v>50</v>
      </c>
      <c r="L131" s="19" t="s">
        <v>51</v>
      </c>
      <c r="M131" s="213">
        <v>2022</v>
      </c>
      <c r="N131" s="20">
        <v>1332</v>
      </c>
      <c r="O131" s="185">
        <v>110</v>
      </c>
      <c r="P131" s="222">
        <v>5</v>
      </c>
      <c r="Q131" s="21">
        <v>44854</v>
      </c>
      <c r="R131" s="22">
        <v>45949</v>
      </c>
      <c r="S131" s="164">
        <v>45949</v>
      </c>
      <c r="T131" s="165">
        <v>45949</v>
      </c>
      <c r="U131" s="23" t="s">
        <v>73</v>
      </c>
      <c r="V131" s="24" t="s">
        <v>832</v>
      </c>
      <c r="W131" s="127"/>
      <c r="X131" s="281">
        <v>72200</v>
      </c>
      <c r="Z131" s="260"/>
      <c r="AA131" s="261"/>
      <c r="AB131" s="261"/>
      <c r="AC131" s="262"/>
      <c r="AD131" s="275">
        <f t="shared" si="5"/>
        <v>0</v>
      </c>
    </row>
    <row r="132" spans="1:30" ht="26.1" customHeight="1" x14ac:dyDescent="0.25">
      <c r="A132" s="10">
        <f t="shared" si="9"/>
        <v>127</v>
      </c>
      <c r="B132" s="11">
        <f t="shared" si="9"/>
        <v>32</v>
      </c>
      <c r="C132" s="12" t="s">
        <v>185</v>
      </c>
      <c r="D132" s="13" t="s">
        <v>1304</v>
      </c>
      <c r="E132" s="14" t="s">
        <v>67</v>
      </c>
      <c r="F132" s="15" t="s">
        <v>68</v>
      </c>
      <c r="G132" s="16" t="s">
        <v>64</v>
      </c>
      <c r="H132" s="235" t="s">
        <v>71</v>
      </c>
      <c r="I132" s="17" t="s">
        <v>240</v>
      </c>
      <c r="J132" s="228">
        <v>71074</v>
      </c>
      <c r="K132" s="18" t="s">
        <v>50</v>
      </c>
      <c r="L132" s="19" t="s">
        <v>51</v>
      </c>
      <c r="M132" s="213">
        <v>2022</v>
      </c>
      <c r="N132" s="20">
        <v>1332</v>
      </c>
      <c r="O132" s="185">
        <v>110</v>
      </c>
      <c r="P132" s="222">
        <v>5</v>
      </c>
      <c r="Q132" s="21">
        <v>44854</v>
      </c>
      <c r="R132" s="22">
        <v>45949</v>
      </c>
      <c r="S132" s="164">
        <v>45949</v>
      </c>
      <c r="T132" s="165">
        <v>45949</v>
      </c>
      <c r="U132" s="23" t="s">
        <v>73</v>
      </c>
      <c r="V132" s="24" t="s">
        <v>832</v>
      </c>
      <c r="W132" s="127"/>
      <c r="X132" s="281">
        <v>74000</v>
      </c>
      <c r="Z132" s="260"/>
      <c r="AA132" s="261"/>
      <c r="AB132" s="261"/>
      <c r="AC132" s="262"/>
      <c r="AD132" s="275">
        <f t="shared" si="5"/>
        <v>0</v>
      </c>
    </row>
    <row r="133" spans="1:30" ht="26.1" customHeight="1" x14ac:dyDescent="0.25">
      <c r="A133" s="10">
        <f t="shared" si="9"/>
        <v>128</v>
      </c>
      <c r="B133" s="11">
        <f t="shared" si="9"/>
        <v>33</v>
      </c>
      <c r="C133" s="12" t="s">
        <v>185</v>
      </c>
      <c r="D133" s="13" t="s">
        <v>1305</v>
      </c>
      <c r="E133" s="14" t="s">
        <v>67</v>
      </c>
      <c r="F133" s="15" t="s">
        <v>68</v>
      </c>
      <c r="G133" s="16" t="s">
        <v>64</v>
      </c>
      <c r="H133" s="235" t="s">
        <v>71</v>
      </c>
      <c r="I133" s="17" t="s">
        <v>241</v>
      </c>
      <c r="J133" s="228">
        <v>84909</v>
      </c>
      <c r="K133" s="18" t="s">
        <v>50</v>
      </c>
      <c r="L133" s="19" t="s">
        <v>51</v>
      </c>
      <c r="M133" s="213">
        <v>2022</v>
      </c>
      <c r="N133" s="20">
        <v>1332</v>
      </c>
      <c r="O133" s="185">
        <v>110</v>
      </c>
      <c r="P133" s="222">
        <v>5</v>
      </c>
      <c r="Q133" s="21">
        <v>44854</v>
      </c>
      <c r="R133" s="22">
        <v>45949</v>
      </c>
      <c r="S133" s="164">
        <v>45949</v>
      </c>
      <c r="T133" s="165">
        <v>45949</v>
      </c>
      <c r="U133" s="23" t="s">
        <v>73</v>
      </c>
      <c r="V133" s="24" t="s">
        <v>832</v>
      </c>
      <c r="W133" s="127"/>
      <c r="X133" s="281">
        <v>71600</v>
      </c>
      <c r="Z133" s="260"/>
      <c r="AA133" s="261"/>
      <c r="AB133" s="261"/>
      <c r="AC133" s="262"/>
      <c r="AD133" s="275">
        <f t="shared" si="5"/>
        <v>0</v>
      </c>
    </row>
    <row r="134" spans="1:30" ht="26.1" customHeight="1" x14ac:dyDescent="0.25">
      <c r="A134" s="10">
        <f t="shared" si="9"/>
        <v>129</v>
      </c>
      <c r="B134" s="11">
        <f t="shared" si="9"/>
        <v>34</v>
      </c>
      <c r="C134" s="12" t="s">
        <v>185</v>
      </c>
      <c r="D134" s="13" t="s">
        <v>1306</v>
      </c>
      <c r="E134" s="14" t="s">
        <v>67</v>
      </c>
      <c r="F134" s="15" t="s">
        <v>68</v>
      </c>
      <c r="G134" s="16" t="s">
        <v>64</v>
      </c>
      <c r="H134" s="235" t="s">
        <v>71</v>
      </c>
      <c r="I134" s="17" t="s">
        <v>242</v>
      </c>
      <c r="J134" s="228">
        <v>85496</v>
      </c>
      <c r="K134" s="18" t="s">
        <v>50</v>
      </c>
      <c r="L134" s="19" t="s">
        <v>51</v>
      </c>
      <c r="M134" s="213">
        <v>2022</v>
      </c>
      <c r="N134" s="20">
        <v>1332</v>
      </c>
      <c r="O134" s="185">
        <v>110</v>
      </c>
      <c r="P134" s="222">
        <v>5</v>
      </c>
      <c r="Q134" s="21">
        <v>44854</v>
      </c>
      <c r="R134" s="22">
        <v>45949</v>
      </c>
      <c r="S134" s="164">
        <v>45949</v>
      </c>
      <c r="T134" s="165">
        <v>45949</v>
      </c>
      <c r="U134" s="23" t="s">
        <v>73</v>
      </c>
      <c r="V134" s="24" t="s">
        <v>832</v>
      </c>
      <c r="W134" s="127"/>
      <c r="X134" s="281">
        <v>71500</v>
      </c>
      <c r="Z134" s="260"/>
      <c r="AA134" s="261"/>
      <c r="AB134" s="261"/>
      <c r="AC134" s="262"/>
      <c r="AD134" s="275">
        <f t="shared" ref="AD134:AD197" si="10">SUM(Z134:AC134)</f>
        <v>0</v>
      </c>
    </row>
    <row r="135" spans="1:30" ht="26.1" customHeight="1" x14ac:dyDescent="0.25">
      <c r="A135" s="10">
        <f t="shared" si="9"/>
        <v>130</v>
      </c>
      <c r="B135" s="11">
        <f t="shared" si="9"/>
        <v>35</v>
      </c>
      <c r="C135" s="12" t="s">
        <v>185</v>
      </c>
      <c r="D135" s="13" t="s">
        <v>1307</v>
      </c>
      <c r="E135" s="14" t="s">
        <v>67</v>
      </c>
      <c r="F135" s="15" t="s">
        <v>68</v>
      </c>
      <c r="G135" s="16" t="s">
        <v>64</v>
      </c>
      <c r="H135" s="235" t="s">
        <v>71</v>
      </c>
      <c r="I135" s="17" t="s">
        <v>243</v>
      </c>
      <c r="J135" s="228">
        <v>79487</v>
      </c>
      <c r="K135" s="18" t="s">
        <v>50</v>
      </c>
      <c r="L135" s="19" t="s">
        <v>51</v>
      </c>
      <c r="M135" s="213">
        <v>2022</v>
      </c>
      <c r="N135" s="20">
        <v>1332</v>
      </c>
      <c r="O135" s="185">
        <v>110</v>
      </c>
      <c r="P135" s="222">
        <v>5</v>
      </c>
      <c r="Q135" s="21">
        <v>44854</v>
      </c>
      <c r="R135" s="22">
        <v>45949</v>
      </c>
      <c r="S135" s="164">
        <v>45949</v>
      </c>
      <c r="T135" s="165">
        <v>45949</v>
      </c>
      <c r="U135" s="23" t="s">
        <v>73</v>
      </c>
      <c r="V135" s="24" t="s">
        <v>832</v>
      </c>
      <c r="W135" s="127"/>
      <c r="X135" s="281">
        <v>72500</v>
      </c>
      <c r="Z135" s="260"/>
      <c r="AA135" s="261"/>
      <c r="AB135" s="261"/>
      <c r="AC135" s="262"/>
      <c r="AD135" s="275">
        <f t="shared" si="10"/>
        <v>0</v>
      </c>
    </row>
    <row r="136" spans="1:30" ht="26.1" customHeight="1" x14ac:dyDescent="0.25">
      <c r="A136" s="10">
        <f t="shared" si="9"/>
        <v>131</v>
      </c>
      <c r="B136" s="11">
        <f t="shared" si="9"/>
        <v>36</v>
      </c>
      <c r="C136" s="12" t="s">
        <v>185</v>
      </c>
      <c r="D136" s="13" t="s">
        <v>1308</v>
      </c>
      <c r="E136" s="14" t="s">
        <v>67</v>
      </c>
      <c r="F136" s="15" t="s">
        <v>68</v>
      </c>
      <c r="G136" s="16" t="s">
        <v>64</v>
      </c>
      <c r="H136" s="235" t="s">
        <v>71</v>
      </c>
      <c r="I136" s="17" t="s">
        <v>244</v>
      </c>
      <c r="J136" s="228">
        <v>67621</v>
      </c>
      <c r="K136" s="18" t="s">
        <v>50</v>
      </c>
      <c r="L136" s="19" t="s">
        <v>51</v>
      </c>
      <c r="M136" s="213">
        <v>2022</v>
      </c>
      <c r="N136" s="20">
        <v>1332</v>
      </c>
      <c r="O136" s="185">
        <v>110</v>
      </c>
      <c r="P136" s="222">
        <v>5</v>
      </c>
      <c r="Q136" s="21">
        <v>44854</v>
      </c>
      <c r="R136" s="22">
        <v>45949</v>
      </c>
      <c r="S136" s="164">
        <v>45949</v>
      </c>
      <c r="T136" s="165">
        <v>45949</v>
      </c>
      <c r="U136" s="23" t="s">
        <v>73</v>
      </c>
      <c r="V136" s="24" t="s">
        <v>832</v>
      </c>
      <c r="W136" s="127"/>
      <c r="X136" s="281">
        <v>74600</v>
      </c>
      <c r="Z136" s="260"/>
      <c r="AA136" s="261"/>
      <c r="AB136" s="261"/>
      <c r="AC136" s="262"/>
      <c r="AD136" s="275">
        <f t="shared" si="10"/>
        <v>0</v>
      </c>
    </row>
    <row r="137" spans="1:30" ht="26.1" customHeight="1" x14ac:dyDescent="0.25">
      <c r="A137" s="10">
        <f t="shared" ref="A137:B152" si="11">A136+1</f>
        <v>132</v>
      </c>
      <c r="B137" s="11">
        <f t="shared" si="11"/>
        <v>37</v>
      </c>
      <c r="C137" s="12" t="s">
        <v>185</v>
      </c>
      <c r="D137" s="13" t="s">
        <v>1309</v>
      </c>
      <c r="E137" s="14" t="s">
        <v>67</v>
      </c>
      <c r="F137" s="15" t="s">
        <v>68</v>
      </c>
      <c r="G137" s="16" t="s">
        <v>64</v>
      </c>
      <c r="H137" s="235" t="s">
        <v>71</v>
      </c>
      <c r="I137" s="17" t="s">
        <v>245</v>
      </c>
      <c r="J137" s="228">
        <v>94750</v>
      </c>
      <c r="K137" s="18" t="s">
        <v>50</v>
      </c>
      <c r="L137" s="19" t="s">
        <v>51</v>
      </c>
      <c r="M137" s="213">
        <v>2022</v>
      </c>
      <c r="N137" s="20">
        <v>1332</v>
      </c>
      <c r="O137" s="185">
        <v>110</v>
      </c>
      <c r="P137" s="222">
        <v>5</v>
      </c>
      <c r="Q137" s="21">
        <v>44854</v>
      </c>
      <c r="R137" s="22">
        <v>45949</v>
      </c>
      <c r="S137" s="164">
        <v>45949</v>
      </c>
      <c r="T137" s="165">
        <v>45949</v>
      </c>
      <c r="U137" s="23" t="s">
        <v>73</v>
      </c>
      <c r="V137" s="24" t="s">
        <v>832</v>
      </c>
      <c r="W137" s="127"/>
      <c r="X137" s="281">
        <v>69900</v>
      </c>
      <c r="Z137" s="260"/>
      <c r="AA137" s="261"/>
      <c r="AB137" s="261"/>
      <c r="AC137" s="262"/>
      <c r="AD137" s="275">
        <f t="shared" si="10"/>
        <v>0</v>
      </c>
    </row>
    <row r="138" spans="1:30" ht="26.1" customHeight="1" x14ac:dyDescent="0.25">
      <c r="A138" s="10">
        <f t="shared" si="11"/>
        <v>133</v>
      </c>
      <c r="B138" s="11">
        <f t="shared" si="11"/>
        <v>38</v>
      </c>
      <c r="C138" s="12" t="s">
        <v>185</v>
      </c>
      <c r="D138" s="13" t="s">
        <v>1310</v>
      </c>
      <c r="E138" s="14" t="s">
        <v>67</v>
      </c>
      <c r="F138" s="15" t="s">
        <v>68</v>
      </c>
      <c r="G138" s="16" t="s">
        <v>64</v>
      </c>
      <c r="H138" s="235" t="s">
        <v>71</v>
      </c>
      <c r="I138" s="17" t="s">
        <v>246</v>
      </c>
      <c r="J138" s="228">
        <v>81586</v>
      </c>
      <c r="K138" s="18" t="s">
        <v>50</v>
      </c>
      <c r="L138" s="19" t="s">
        <v>51</v>
      </c>
      <c r="M138" s="213">
        <v>2022</v>
      </c>
      <c r="N138" s="20">
        <v>1332</v>
      </c>
      <c r="O138" s="185">
        <v>110</v>
      </c>
      <c r="P138" s="222">
        <v>5</v>
      </c>
      <c r="Q138" s="21">
        <v>44854</v>
      </c>
      <c r="R138" s="22">
        <v>45949</v>
      </c>
      <c r="S138" s="164">
        <v>45949</v>
      </c>
      <c r="T138" s="165">
        <v>45949</v>
      </c>
      <c r="U138" s="23" t="s">
        <v>73</v>
      </c>
      <c r="V138" s="24" t="s">
        <v>832</v>
      </c>
      <c r="W138" s="127"/>
      <c r="X138" s="281">
        <v>72200</v>
      </c>
      <c r="Z138" s="260"/>
      <c r="AA138" s="261"/>
      <c r="AB138" s="261"/>
      <c r="AC138" s="262"/>
      <c r="AD138" s="275">
        <f t="shared" si="10"/>
        <v>0</v>
      </c>
    </row>
    <row r="139" spans="1:30" ht="26.1" customHeight="1" x14ac:dyDescent="0.25">
      <c r="A139" s="10">
        <f t="shared" si="11"/>
        <v>134</v>
      </c>
      <c r="B139" s="11">
        <f t="shared" si="11"/>
        <v>39</v>
      </c>
      <c r="C139" s="12" t="s">
        <v>185</v>
      </c>
      <c r="D139" s="13" t="s">
        <v>1311</v>
      </c>
      <c r="E139" s="14" t="s">
        <v>67</v>
      </c>
      <c r="F139" s="15" t="s">
        <v>68</v>
      </c>
      <c r="G139" s="16" t="s">
        <v>64</v>
      </c>
      <c r="H139" s="235" t="s">
        <v>71</v>
      </c>
      <c r="I139" s="17" t="s">
        <v>247</v>
      </c>
      <c r="J139" s="228">
        <v>90071</v>
      </c>
      <c r="K139" s="18" t="s">
        <v>50</v>
      </c>
      <c r="L139" s="19" t="s">
        <v>51</v>
      </c>
      <c r="M139" s="213">
        <v>2022</v>
      </c>
      <c r="N139" s="20">
        <v>1332</v>
      </c>
      <c r="O139" s="185">
        <v>110</v>
      </c>
      <c r="P139" s="222">
        <v>5</v>
      </c>
      <c r="Q139" s="21">
        <v>44854</v>
      </c>
      <c r="R139" s="22">
        <v>45949</v>
      </c>
      <c r="S139" s="164">
        <v>45949</v>
      </c>
      <c r="T139" s="165">
        <v>45949</v>
      </c>
      <c r="U139" s="23" t="s">
        <v>73</v>
      </c>
      <c r="V139" s="24" t="s">
        <v>832</v>
      </c>
      <c r="W139" s="127"/>
      <c r="X139" s="281">
        <v>70700</v>
      </c>
      <c r="Z139" s="260"/>
      <c r="AA139" s="261"/>
      <c r="AB139" s="261"/>
      <c r="AC139" s="262"/>
      <c r="AD139" s="275">
        <f t="shared" si="10"/>
        <v>0</v>
      </c>
    </row>
    <row r="140" spans="1:30" ht="26.1" customHeight="1" x14ac:dyDescent="0.25">
      <c r="A140" s="10">
        <f t="shared" si="11"/>
        <v>135</v>
      </c>
      <c r="B140" s="11">
        <f t="shared" si="11"/>
        <v>40</v>
      </c>
      <c r="C140" s="12" t="s">
        <v>185</v>
      </c>
      <c r="D140" s="13" t="s">
        <v>1312</v>
      </c>
      <c r="E140" s="14" t="s">
        <v>67</v>
      </c>
      <c r="F140" s="15" t="s">
        <v>68</v>
      </c>
      <c r="G140" s="16" t="s">
        <v>64</v>
      </c>
      <c r="H140" s="235" t="s">
        <v>71</v>
      </c>
      <c r="I140" s="17" t="s">
        <v>248</v>
      </c>
      <c r="J140" s="228">
        <v>55275</v>
      </c>
      <c r="K140" s="18" t="s">
        <v>50</v>
      </c>
      <c r="L140" s="19" t="s">
        <v>51</v>
      </c>
      <c r="M140" s="213">
        <v>2022</v>
      </c>
      <c r="N140" s="20">
        <v>1332</v>
      </c>
      <c r="O140" s="185">
        <v>110</v>
      </c>
      <c r="P140" s="222">
        <v>5</v>
      </c>
      <c r="Q140" s="21">
        <v>44854</v>
      </c>
      <c r="R140" s="22">
        <v>45949</v>
      </c>
      <c r="S140" s="164">
        <v>45949</v>
      </c>
      <c r="T140" s="165">
        <v>45949</v>
      </c>
      <c r="U140" s="23" t="s">
        <v>73</v>
      </c>
      <c r="V140" s="24" t="s">
        <v>832</v>
      </c>
      <c r="W140" s="127"/>
      <c r="X140" s="281">
        <v>76800</v>
      </c>
      <c r="Z140" s="260"/>
      <c r="AA140" s="261"/>
      <c r="AB140" s="261"/>
      <c r="AC140" s="262"/>
      <c r="AD140" s="275">
        <f t="shared" si="10"/>
        <v>0</v>
      </c>
    </row>
    <row r="141" spans="1:30" ht="26.1" customHeight="1" x14ac:dyDescent="0.25">
      <c r="A141" s="10">
        <f t="shared" si="11"/>
        <v>136</v>
      </c>
      <c r="B141" s="11">
        <f t="shared" si="11"/>
        <v>41</v>
      </c>
      <c r="C141" s="12" t="s">
        <v>185</v>
      </c>
      <c r="D141" s="13" t="s">
        <v>1313</v>
      </c>
      <c r="E141" s="14" t="s">
        <v>67</v>
      </c>
      <c r="F141" s="15" t="s">
        <v>68</v>
      </c>
      <c r="G141" s="16" t="s">
        <v>64</v>
      </c>
      <c r="H141" s="235" t="s">
        <v>71</v>
      </c>
      <c r="I141" s="17" t="s">
        <v>249</v>
      </c>
      <c r="J141" s="228">
        <v>78601</v>
      </c>
      <c r="K141" s="18" t="s">
        <v>50</v>
      </c>
      <c r="L141" s="19" t="s">
        <v>51</v>
      </c>
      <c r="M141" s="213">
        <v>2022</v>
      </c>
      <c r="N141" s="20">
        <v>1332</v>
      </c>
      <c r="O141" s="185">
        <v>110</v>
      </c>
      <c r="P141" s="222">
        <v>5</v>
      </c>
      <c r="Q141" s="21">
        <v>44854</v>
      </c>
      <c r="R141" s="22">
        <v>45949</v>
      </c>
      <c r="S141" s="164">
        <v>45949</v>
      </c>
      <c r="T141" s="165">
        <v>45949</v>
      </c>
      <c r="U141" s="23" t="s">
        <v>73</v>
      </c>
      <c r="V141" s="24" t="s">
        <v>832</v>
      </c>
      <c r="W141" s="127"/>
      <c r="X141" s="281">
        <v>72700</v>
      </c>
      <c r="Z141" s="260"/>
      <c r="AA141" s="261"/>
      <c r="AB141" s="261"/>
      <c r="AC141" s="262"/>
      <c r="AD141" s="275">
        <f t="shared" si="10"/>
        <v>0</v>
      </c>
    </row>
    <row r="142" spans="1:30" ht="26.1" customHeight="1" x14ac:dyDescent="0.25">
      <c r="A142" s="10">
        <f t="shared" si="11"/>
        <v>137</v>
      </c>
      <c r="B142" s="11">
        <f t="shared" si="11"/>
        <v>42</v>
      </c>
      <c r="C142" s="12" t="s">
        <v>185</v>
      </c>
      <c r="D142" s="13" t="s">
        <v>1314</v>
      </c>
      <c r="E142" s="14" t="s">
        <v>67</v>
      </c>
      <c r="F142" s="15" t="s">
        <v>68</v>
      </c>
      <c r="G142" s="16" t="s">
        <v>64</v>
      </c>
      <c r="H142" s="235" t="s">
        <v>71</v>
      </c>
      <c r="I142" s="17" t="s">
        <v>250</v>
      </c>
      <c r="J142" s="228">
        <v>85256</v>
      </c>
      <c r="K142" s="18" t="s">
        <v>50</v>
      </c>
      <c r="L142" s="19" t="s">
        <v>51</v>
      </c>
      <c r="M142" s="213">
        <v>2022</v>
      </c>
      <c r="N142" s="20">
        <v>1332</v>
      </c>
      <c r="O142" s="185">
        <v>110</v>
      </c>
      <c r="P142" s="222">
        <v>5</v>
      </c>
      <c r="Q142" s="21">
        <v>44854</v>
      </c>
      <c r="R142" s="22">
        <v>45949</v>
      </c>
      <c r="S142" s="164">
        <v>45949</v>
      </c>
      <c r="T142" s="165">
        <v>45949</v>
      </c>
      <c r="U142" s="23" t="s">
        <v>73</v>
      </c>
      <c r="V142" s="24" t="s">
        <v>832</v>
      </c>
      <c r="W142" s="127"/>
      <c r="X142" s="281">
        <v>71500</v>
      </c>
      <c r="Z142" s="260"/>
      <c r="AA142" s="261"/>
      <c r="AB142" s="261"/>
      <c r="AC142" s="262"/>
      <c r="AD142" s="275">
        <f t="shared" si="10"/>
        <v>0</v>
      </c>
    </row>
    <row r="143" spans="1:30" ht="26.1" customHeight="1" x14ac:dyDescent="0.25">
      <c r="A143" s="10">
        <f t="shared" si="11"/>
        <v>138</v>
      </c>
      <c r="B143" s="11">
        <f t="shared" si="11"/>
        <v>43</v>
      </c>
      <c r="C143" s="12" t="s">
        <v>185</v>
      </c>
      <c r="D143" s="13" t="s">
        <v>1459</v>
      </c>
      <c r="E143" s="14" t="s">
        <v>126</v>
      </c>
      <c r="F143" s="15" t="s">
        <v>127</v>
      </c>
      <c r="G143" s="16" t="s">
        <v>55</v>
      </c>
      <c r="H143" s="235" t="s">
        <v>71</v>
      </c>
      <c r="I143" s="17" t="s">
        <v>252</v>
      </c>
      <c r="J143" s="228">
        <v>13690</v>
      </c>
      <c r="K143" s="18" t="s">
        <v>836</v>
      </c>
      <c r="L143" s="19" t="s">
        <v>51</v>
      </c>
      <c r="M143" s="213">
        <v>2023</v>
      </c>
      <c r="N143" s="20">
        <v>999</v>
      </c>
      <c r="O143" s="185">
        <v>74</v>
      </c>
      <c r="P143" s="222">
        <v>5</v>
      </c>
      <c r="Q143" s="21">
        <v>45224</v>
      </c>
      <c r="R143" s="22">
        <v>45954</v>
      </c>
      <c r="S143" s="164">
        <v>45954</v>
      </c>
      <c r="T143" s="165">
        <v>45954</v>
      </c>
      <c r="U143" s="23" t="s">
        <v>73</v>
      </c>
      <c r="V143" s="24" t="s">
        <v>91</v>
      </c>
      <c r="W143" s="127"/>
      <c r="X143" s="281">
        <v>71200</v>
      </c>
      <c r="Z143" s="260"/>
      <c r="AA143" s="261"/>
      <c r="AB143" s="261"/>
      <c r="AC143" s="262"/>
      <c r="AD143" s="275">
        <f t="shared" si="10"/>
        <v>0</v>
      </c>
    </row>
    <row r="144" spans="1:30" ht="26.1" customHeight="1" x14ac:dyDescent="0.25">
      <c r="A144" s="10">
        <f t="shared" si="11"/>
        <v>139</v>
      </c>
      <c r="B144" s="11">
        <f t="shared" si="11"/>
        <v>44</v>
      </c>
      <c r="C144" s="12" t="s">
        <v>185</v>
      </c>
      <c r="D144" s="13" t="s">
        <v>1187</v>
      </c>
      <c r="E144" s="14" t="s">
        <v>67</v>
      </c>
      <c r="F144" s="15" t="s">
        <v>68</v>
      </c>
      <c r="G144" s="16" t="s">
        <v>64</v>
      </c>
      <c r="H144" s="235" t="s">
        <v>71</v>
      </c>
      <c r="I144" s="17" t="s">
        <v>222</v>
      </c>
      <c r="J144" s="228">
        <v>56351</v>
      </c>
      <c r="K144" s="18" t="s">
        <v>50</v>
      </c>
      <c r="L144" s="19" t="s">
        <v>51</v>
      </c>
      <c r="M144" s="213">
        <v>2020</v>
      </c>
      <c r="N144" s="20">
        <v>1300</v>
      </c>
      <c r="O144" s="185">
        <v>96</v>
      </c>
      <c r="P144" s="222">
        <v>5</v>
      </c>
      <c r="Q144" s="21">
        <v>44160</v>
      </c>
      <c r="R144" s="22">
        <v>45985</v>
      </c>
      <c r="S144" s="164">
        <v>45985</v>
      </c>
      <c r="T144" s="165">
        <v>45985</v>
      </c>
      <c r="U144" s="23" t="s">
        <v>70</v>
      </c>
      <c r="V144" s="24" t="s">
        <v>91</v>
      </c>
      <c r="W144" s="127"/>
      <c r="X144" s="281">
        <v>57100</v>
      </c>
      <c r="Z144" s="260"/>
      <c r="AA144" s="261"/>
      <c r="AB144" s="261"/>
      <c r="AC144" s="262"/>
      <c r="AD144" s="275">
        <f t="shared" si="10"/>
        <v>0</v>
      </c>
    </row>
    <row r="145" spans="1:30" ht="26.1" customHeight="1" x14ac:dyDescent="0.25">
      <c r="A145" s="10">
        <f t="shared" si="11"/>
        <v>140</v>
      </c>
      <c r="B145" s="11">
        <f t="shared" si="11"/>
        <v>45</v>
      </c>
      <c r="C145" s="12" t="s">
        <v>185</v>
      </c>
      <c r="D145" s="13" t="s">
        <v>1188</v>
      </c>
      <c r="E145" s="14" t="s">
        <v>67</v>
      </c>
      <c r="F145" s="15" t="s">
        <v>68</v>
      </c>
      <c r="G145" s="16" t="s">
        <v>64</v>
      </c>
      <c r="H145" s="235" t="s">
        <v>71</v>
      </c>
      <c r="I145" s="17" t="s">
        <v>223</v>
      </c>
      <c r="J145" s="228">
        <v>134032</v>
      </c>
      <c r="K145" s="18" t="s">
        <v>50</v>
      </c>
      <c r="L145" s="19" t="s">
        <v>51</v>
      </c>
      <c r="M145" s="213">
        <v>2020</v>
      </c>
      <c r="N145" s="20">
        <v>1300</v>
      </c>
      <c r="O145" s="185">
        <v>96</v>
      </c>
      <c r="P145" s="222">
        <v>5</v>
      </c>
      <c r="Q145" s="21">
        <v>44160</v>
      </c>
      <c r="R145" s="22">
        <v>45983</v>
      </c>
      <c r="S145" s="164">
        <v>45985</v>
      </c>
      <c r="T145" s="165">
        <v>45985</v>
      </c>
      <c r="U145" s="23" t="s">
        <v>70</v>
      </c>
      <c r="V145" s="24" t="s">
        <v>832</v>
      </c>
      <c r="W145" s="127"/>
      <c r="X145" s="281">
        <v>48000</v>
      </c>
      <c r="Z145" s="260"/>
      <c r="AA145" s="261"/>
      <c r="AB145" s="261"/>
      <c r="AC145" s="262"/>
      <c r="AD145" s="275">
        <f t="shared" si="10"/>
        <v>0</v>
      </c>
    </row>
    <row r="146" spans="1:30" ht="26.1" customHeight="1" x14ac:dyDescent="0.25">
      <c r="A146" s="10">
        <f t="shared" si="11"/>
        <v>141</v>
      </c>
      <c r="B146" s="11">
        <f t="shared" si="11"/>
        <v>46</v>
      </c>
      <c r="C146" s="12" t="s">
        <v>185</v>
      </c>
      <c r="D146" s="13" t="s">
        <v>1189</v>
      </c>
      <c r="E146" s="14" t="s">
        <v>67</v>
      </c>
      <c r="F146" s="15" t="s">
        <v>68</v>
      </c>
      <c r="G146" s="16" t="s">
        <v>64</v>
      </c>
      <c r="H146" s="235" t="s">
        <v>71</v>
      </c>
      <c r="I146" s="17" t="s">
        <v>224</v>
      </c>
      <c r="J146" s="228">
        <v>138375</v>
      </c>
      <c r="K146" s="18" t="s">
        <v>50</v>
      </c>
      <c r="L146" s="19" t="s">
        <v>51</v>
      </c>
      <c r="M146" s="213">
        <v>2020</v>
      </c>
      <c r="N146" s="20">
        <v>1300</v>
      </c>
      <c r="O146" s="185">
        <v>96</v>
      </c>
      <c r="P146" s="222">
        <v>5</v>
      </c>
      <c r="Q146" s="21">
        <v>44160</v>
      </c>
      <c r="R146" s="22">
        <v>45984</v>
      </c>
      <c r="S146" s="164">
        <v>45985</v>
      </c>
      <c r="T146" s="165">
        <v>45985</v>
      </c>
      <c r="U146" s="23" t="s">
        <v>70</v>
      </c>
      <c r="V146" s="24" t="s">
        <v>832</v>
      </c>
      <c r="W146" s="133"/>
      <c r="X146" s="281">
        <v>47500</v>
      </c>
      <c r="Z146" s="260"/>
      <c r="AA146" s="261"/>
      <c r="AB146" s="261"/>
      <c r="AC146" s="262"/>
      <c r="AD146" s="275">
        <f t="shared" si="10"/>
        <v>0</v>
      </c>
    </row>
    <row r="147" spans="1:30" ht="26.1" customHeight="1" x14ac:dyDescent="0.25">
      <c r="A147" s="10">
        <f t="shared" si="11"/>
        <v>142</v>
      </c>
      <c r="B147" s="11">
        <f t="shared" si="11"/>
        <v>47</v>
      </c>
      <c r="C147" s="12" t="s">
        <v>185</v>
      </c>
      <c r="D147" s="13" t="s">
        <v>1190</v>
      </c>
      <c r="E147" s="14" t="s">
        <v>67</v>
      </c>
      <c r="F147" s="15" t="s">
        <v>68</v>
      </c>
      <c r="G147" s="16" t="s">
        <v>64</v>
      </c>
      <c r="H147" s="235" t="s">
        <v>71</v>
      </c>
      <c r="I147" s="17" t="s">
        <v>225</v>
      </c>
      <c r="J147" s="228">
        <v>170830</v>
      </c>
      <c r="K147" s="18" t="s">
        <v>50</v>
      </c>
      <c r="L147" s="19" t="s">
        <v>51</v>
      </c>
      <c r="M147" s="213">
        <v>2020</v>
      </c>
      <c r="N147" s="20">
        <v>1300</v>
      </c>
      <c r="O147" s="185">
        <v>96</v>
      </c>
      <c r="P147" s="222">
        <v>5</v>
      </c>
      <c r="Q147" s="21">
        <v>44160</v>
      </c>
      <c r="R147" s="22">
        <v>45983</v>
      </c>
      <c r="S147" s="164">
        <v>45985</v>
      </c>
      <c r="T147" s="165">
        <v>45985</v>
      </c>
      <c r="U147" s="23" t="s">
        <v>70</v>
      </c>
      <c r="V147" s="24" t="s">
        <v>832</v>
      </c>
      <c r="W147" s="131"/>
      <c r="X147" s="281">
        <v>43500</v>
      </c>
      <c r="Z147" s="260"/>
      <c r="AA147" s="261"/>
      <c r="AB147" s="261"/>
      <c r="AC147" s="262"/>
      <c r="AD147" s="275">
        <f t="shared" si="10"/>
        <v>0</v>
      </c>
    </row>
    <row r="148" spans="1:30" ht="26.1" customHeight="1" x14ac:dyDescent="0.25">
      <c r="A148" s="10">
        <f t="shared" si="11"/>
        <v>143</v>
      </c>
      <c r="B148" s="11">
        <f t="shared" si="11"/>
        <v>48</v>
      </c>
      <c r="C148" s="12" t="s">
        <v>185</v>
      </c>
      <c r="D148" s="13" t="s">
        <v>1191</v>
      </c>
      <c r="E148" s="14" t="s">
        <v>67</v>
      </c>
      <c r="F148" s="15" t="s">
        <v>68</v>
      </c>
      <c r="G148" s="16" t="s">
        <v>64</v>
      </c>
      <c r="H148" s="235" t="s">
        <v>71</v>
      </c>
      <c r="I148" s="17" t="s">
        <v>226</v>
      </c>
      <c r="J148" s="228">
        <v>102256</v>
      </c>
      <c r="K148" s="18" t="s">
        <v>50</v>
      </c>
      <c r="L148" s="19" t="s">
        <v>51</v>
      </c>
      <c r="M148" s="213">
        <v>2020</v>
      </c>
      <c r="N148" s="20">
        <v>1300</v>
      </c>
      <c r="O148" s="185">
        <v>96</v>
      </c>
      <c r="P148" s="222">
        <v>5</v>
      </c>
      <c r="Q148" s="21">
        <v>44160</v>
      </c>
      <c r="R148" s="22">
        <v>45982</v>
      </c>
      <c r="S148" s="164">
        <v>45985</v>
      </c>
      <c r="T148" s="165">
        <v>45985</v>
      </c>
      <c r="U148" s="23" t="s">
        <v>70</v>
      </c>
      <c r="V148" s="24" t="s">
        <v>832</v>
      </c>
      <c r="W148" s="127"/>
      <c r="X148" s="281">
        <v>51900</v>
      </c>
      <c r="Z148" s="260"/>
      <c r="AA148" s="261"/>
      <c r="AB148" s="261"/>
      <c r="AC148" s="262"/>
      <c r="AD148" s="275">
        <f t="shared" si="10"/>
        <v>0</v>
      </c>
    </row>
    <row r="149" spans="1:30" ht="26.1" customHeight="1" x14ac:dyDescent="0.25">
      <c r="A149" s="10">
        <f t="shared" si="11"/>
        <v>144</v>
      </c>
      <c r="B149" s="11">
        <f t="shared" si="11"/>
        <v>49</v>
      </c>
      <c r="C149" s="12" t="s">
        <v>185</v>
      </c>
      <c r="D149" s="13" t="s">
        <v>1192</v>
      </c>
      <c r="E149" s="14" t="s">
        <v>67</v>
      </c>
      <c r="F149" s="15" t="s">
        <v>68</v>
      </c>
      <c r="G149" s="16" t="s">
        <v>64</v>
      </c>
      <c r="H149" s="235" t="s">
        <v>71</v>
      </c>
      <c r="I149" s="17" t="s">
        <v>227</v>
      </c>
      <c r="J149" s="228">
        <v>132780</v>
      </c>
      <c r="K149" s="18" t="s">
        <v>50</v>
      </c>
      <c r="L149" s="19" t="s">
        <v>51</v>
      </c>
      <c r="M149" s="213">
        <v>2020</v>
      </c>
      <c r="N149" s="20">
        <v>1300</v>
      </c>
      <c r="O149" s="185">
        <v>96</v>
      </c>
      <c r="P149" s="222">
        <v>5</v>
      </c>
      <c r="Q149" s="21">
        <v>44160</v>
      </c>
      <c r="R149" s="22">
        <v>45983</v>
      </c>
      <c r="S149" s="164">
        <v>45985</v>
      </c>
      <c r="T149" s="165">
        <v>45985</v>
      </c>
      <c r="U149" s="23" t="s">
        <v>70</v>
      </c>
      <c r="V149" s="24" t="s">
        <v>832</v>
      </c>
      <c r="W149" s="127"/>
      <c r="X149" s="281">
        <v>48100</v>
      </c>
      <c r="Z149" s="260"/>
      <c r="AA149" s="261"/>
      <c r="AB149" s="261"/>
      <c r="AC149" s="262"/>
      <c r="AD149" s="275">
        <f t="shared" si="10"/>
        <v>0</v>
      </c>
    </row>
    <row r="150" spans="1:30" ht="26.1" customHeight="1" x14ac:dyDescent="0.25">
      <c r="A150" s="10">
        <f t="shared" si="11"/>
        <v>145</v>
      </c>
      <c r="B150" s="11">
        <f t="shared" si="11"/>
        <v>50</v>
      </c>
      <c r="C150" s="12" t="s">
        <v>185</v>
      </c>
      <c r="D150" s="13" t="s">
        <v>1193</v>
      </c>
      <c r="E150" s="14" t="s">
        <v>67</v>
      </c>
      <c r="F150" s="15" t="s">
        <v>68</v>
      </c>
      <c r="G150" s="16" t="s">
        <v>64</v>
      </c>
      <c r="H150" s="235" t="s">
        <v>71</v>
      </c>
      <c r="I150" s="17" t="s">
        <v>228</v>
      </c>
      <c r="J150" s="228">
        <v>140404</v>
      </c>
      <c r="K150" s="18" t="s">
        <v>50</v>
      </c>
      <c r="L150" s="19" t="s">
        <v>51</v>
      </c>
      <c r="M150" s="213">
        <v>2020</v>
      </c>
      <c r="N150" s="20">
        <v>1300</v>
      </c>
      <c r="O150" s="185">
        <v>96</v>
      </c>
      <c r="P150" s="222">
        <v>5</v>
      </c>
      <c r="Q150" s="21">
        <v>44160</v>
      </c>
      <c r="R150" s="22">
        <v>45984</v>
      </c>
      <c r="S150" s="164">
        <v>45985</v>
      </c>
      <c r="T150" s="165">
        <v>45985</v>
      </c>
      <c r="U150" s="23" t="s">
        <v>70</v>
      </c>
      <c r="V150" s="24" t="s">
        <v>832</v>
      </c>
      <c r="W150" s="127"/>
      <c r="X150" s="281">
        <v>47200</v>
      </c>
      <c r="Z150" s="260"/>
      <c r="AA150" s="261"/>
      <c r="AB150" s="261"/>
      <c r="AC150" s="262"/>
      <c r="AD150" s="275">
        <f t="shared" si="10"/>
        <v>0</v>
      </c>
    </row>
    <row r="151" spans="1:30" ht="26.1" customHeight="1" x14ac:dyDescent="0.25">
      <c r="A151" s="10">
        <f t="shared" si="11"/>
        <v>146</v>
      </c>
      <c r="B151" s="11">
        <f t="shared" si="11"/>
        <v>51</v>
      </c>
      <c r="C151" s="12" t="s">
        <v>185</v>
      </c>
      <c r="D151" s="13" t="s">
        <v>1194</v>
      </c>
      <c r="E151" s="14" t="s">
        <v>67</v>
      </c>
      <c r="F151" s="15" t="s">
        <v>68</v>
      </c>
      <c r="G151" s="16" t="s">
        <v>64</v>
      </c>
      <c r="H151" s="235" t="s">
        <v>71</v>
      </c>
      <c r="I151" s="17" t="s">
        <v>229</v>
      </c>
      <c r="J151" s="228">
        <v>126736</v>
      </c>
      <c r="K151" s="18" t="s">
        <v>50</v>
      </c>
      <c r="L151" s="19" t="s">
        <v>51</v>
      </c>
      <c r="M151" s="213">
        <v>2020</v>
      </c>
      <c r="N151" s="20">
        <v>1300</v>
      </c>
      <c r="O151" s="185">
        <v>96</v>
      </c>
      <c r="P151" s="222">
        <v>5</v>
      </c>
      <c r="Q151" s="21">
        <v>44160</v>
      </c>
      <c r="R151" s="22">
        <v>45983</v>
      </c>
      <c r="S151" s="164">
        <v>45985</v>
      </c>
      <c r="T151" s="165">
        <v>45985</v>
      </c>
      <c r="U151" s="23" t="s">
        <v>70</v>
      </c>
      <c r="V151" s="24" t="s">
        <v>832</v>
      </c>
      <c r="W151" s="127"/>
      <c r="X151" s="281">
        <v>48900</v>
      </c>
      <c r="Z151" s="260"/>
      <c r="AA151" s="261"/>
      <c r="AB151" s="261"/>
      <c r="AC151" s="262"/>
      <c r="AD151" s="275">
        <f t="shared" si="10"/>
        <v>0</v>
      </c>
    </row>
    <row r="152" spans="1:30" ht="26.1" customHeight="1" x14ac:dyDescent="0.25">
      <c r="A152" s="10">
        <f t="shared" si="11"/>
        <v>147</v>
      </c>
      <c r="B152" s="11">
        <f t="shared" si="11"/>
        <v>52</v>
      </c>
      <c r="C152" s="12" t="s">
        <v>185</v>
      </c>
      <c r="D152" s="13" t="s">
        <v>1195</v>
      </c>
      <c r="E152" s="14" t="s">
        <v>67</v>
      </c>
      <c r="F152" s="15" t="s">
        <v>68</v>
      </c>
      <c r="G152" s="16" t="s">
        <v>64</v>
      </c>
      <c r="H152" s="235" t="s">
        <v>71</v>
      </c>
      <c r="I152" s="17" t="s">
        <v>230</v>
      </c>
      <c r="J152" s="228">
        <v>147064</v>
      </c>
      <c r="K152" s="18" t="s">
        <v>50</v>
      </c>
      <c r="L152" s="19" t="s">
        <v>51</v>
      </c>
      <c r="M152" s="213">
        <v>2020</v>
      </c>
      <c r="N152" s="20">
        <v>1300</v>
      </c>
      <c r="O152" s="185">
        <v>96</v>
      </c>
      <c r="P152" s="222">
        <v>5</v>
      </c>
      <c r="Q152" s="21">
        <v>44160</v>
      </c>
      <c r="R152" s="22">
        <v>45983</v>
      </c>
      <c r="S152" s="164">
        <v>45985</v>
      </c>
      <c r="T152" s="165">
        <v>45985</v>
      </c>
      <c r="U152" s="23" t="s">
        <v>70</v>
      </c>
      <c r="V152" s="24" t="s">
        <v>832</v>
      </c>
      <c r="W152" s="127"/>
      <c r="X152" s="281">
        <v>46400</v>
      </c>
      <c r="Z152" s="260"/>
      <c r="AA152" s="261"/>
      <c r="AB152" s="261"/>
      <c r="AC152" s="262"/>
      <c r="AD152" s="275">
        <f t="shared" si="10"/>
        <v>0</v>
      </c>
    </row>
    <row r="153" spans="1:30" ht="26.1" customHeight="1" x14ac:dyDescent="0.25">
      <c r="A153" s="10">
        <f t="shared" ref="A153:B168" si="12">A152+1</f>
        <v>148</v>
      </c>
      <c r="B153" s="11">
        <f t="shared" si="12"/>
        <v>53</v>
      </c>
      <c r="C153" s="12" t="s">
        <v>185</v>
      </c>
      <c r="D153" s="13" t="s">
        <v>1196</v>
      </c>
      <c r="E153" s="14" t="s">
        <v>67</v>
      </c>
      <c r="F153" s="15" t="s">
        <v>68</v>
      </c>
      <c r="G153" s="16" t="s">
        <v>64</v>
      </c>
      <c r="H153" s="235" t="s">
        <v>71</v>
      </c>
      <c r="I153" s="17" t="s">
        <v>231</v>
      </c>
      <c r="J153" s="228">
        <v>111537</v>
      </c>
      <c r="K153" s="18" t="s">
        <v>50</v>
      </c>
      <c r="L153" s="19" t="s">
        <v>51</v>
      </c>
      <c r="M153" s="213">
        <v>2020</v>
      </c>
      <c r="N153" s="20">
        <v>1300</v>
      </c>
      <c r="O153" s="185">
        <v>96</v>
      </c>
      <c r="P153" s="222">
        <v>5</v>
      </c>
      <c r="Q153" s="21">
        <v>44160</v>
      </c>
      <c r="R153" s="22">
        <v>45982</v>
      </c>
      <c r="S153" s="164">
        <v>45985</v>
      </c>
      <c r="T153" s="165">
        <v>45985</v>
      </c>
      <c r="U153" s="23" t="s">
        <v>70</v>
      </c>
      <c r="V153" s="24" t="s">
        <v>832</v>
      </c>
      <c r="W153" s="127"/>
      <c r="X153" s="281">
        <v>50800</v>
      </c>
      <c r="Z153" s="260"/>
      <c r="AA153" s="261"/>
      <c r="AB153" s="261"/>
      <c r="AC153" s="262"/>
      <c r="AD153" s="275">
        <f t="shared" si="10"/>
        <v>0</v>
      </c>
    </row>
    <row r="154" spans="1:30" ht="26.1" customHeight="1" x14ac:dyDescent="0.25">
      <c r="A154" s="10">
        <f t="shared" si="12"/>
        <v>149</v>
      </c>
      <c r="B154" s="11">
        <f t="shared" si="12"/>
        <v>54</v>
      </c>
      <c r="C154" s="12" t="s">
        <v>185</v>
      </c>
      <c r="D154" s="13" t="s">
        <v>1197</v>
      </c>
      <c r="E154" s="14" t="s">
        <v>67</v>
      </c>
      <c r="F154" s="15" t="s">
        <v>68</v>
      </c>
      <c r="G154" s="16" t="s">
        <v>64</v>
      </c>
      <c r="H154" s="235" t="s">
        <v>71</v>
      </c>
      <c r="I154" s="17" t="s">
        <v>232</v>
      </c>
      <c r="J154" s="228">
        <v>103626</v>
      </c>
      <c r="K154" s="18" t="s">
        <v>50</v>
      </c>
      <c r="L154" s="19" t="s">
        <v>51</v>
      </c>
      <c r="M154" s="213">
        <v>2020</v>
      </c>
      <c r="N154" s="20">
        <v>1300</v>
      </c>
      <c r="O154" s="185">
        <v>96</v>
      </c>
      <c r="P154" s="222">
        <v>5</v>
      </c>
      <c r="Q154" s="21">
        <v>44160</v>
      </c>
      <c r="R154" s="22">
        <v>45985</v>
      </c>
      <c r="S154" s="164">
        <v>45985</v>
      </c>
      <c r="T154" s="165">
        <v>45985</v>
      </c>
      <c r="U154" s="23" t="s">
        <v>70</v>
      </c>
      <c r="V154" s="24" t="s">
        <v>832</v>
      </c>
      <c r="W154" s="127"/>
      <c r="X154" s="281">
        <v>51700</v>
      </c>
      <c r="Z154" s="260"/>
      <c r="AA154" s="261"/>
      <c r="AB154" s="261"/>
      <c r="AC154" s="262"/>
      <c r="AD154" s="275">
        <f t="shared" si="10"/>
        <v>0</v>
      </c>
    </row>
    <row r="155" spans="1:30" ht="26.1" customHeight="1" x14ac:dyDescent="0.25">
      <c r="A155" s="10">
        <f t="shared" si="12"/>
        <v>150</v>
      </c>
      <c r="B155" s="11">
        <f t="shared" si="12"/>
        <v>55</v>
      </c>
      <c r="C155" s="12" t="s">
        <v>185</v>
      </c>
      <c r="D155" s="13" t="s">
        <v>1198</v>
      </c>
      <c r="E155" s="14" t="s">
        <v>67</v>
      </c>
      <c r="F155" s="15" t="s">
        <v>68</v>
      </c>
      <c r="G155" s="16" t="s">
        <v>64</v>
      </c>
      <c r="H155" s="235" t="s">
        <v>71</v>
      </c>
      <c r="I155" s="17" t="s">
        <v>233</v>
      </c>
      <c r="J155" s="228">
        <v>118342</v>
      </c>
      <c r="K155" s="18" t="s">
        <v>50</v>
      </c>
      <c r="L155" s="19" t="s">
        <v>51</v>
      </c>
      <c r="M155" s="213">
        <v>2020</v>
      </c>
      <c r="N155" s="20">
        <v>1300</v>
      </c>
      <c r="O155" s="185">
        <v>96</v>
      </c>
      <c r="P155" s="222">
        <v>5</v>
      </c>
      <c r="Q155" s="21">
        <v>44160</v>
      </c>
      <c r="R155" s="22">
        <v>45984</v>
      </c>
      <c r="S155" s="164">
        <v>45985</v>
      </c>
      <c r="T155" s="165">
        <v>45985</v>
      </c>
      <c r="U155" s="23" t="s">
        <v>70</v>
      </c>
      <c r="V155" s="24" t="s">
        <v>832</v>
      </c>
      <c r="W155" s="127"/>
      <c r="X155" s="281">
        <v>49900</v>
      </c>
      <c r="Z155" s="260"/>
      <c r="AA155" s="261"/>
      <c r="AB155" s="261"/>
      <c r="AC155" s="262"/>
      <c r="AD155" s="275">
        <f t="shared" si="10"/>
        <v>0</v>
      </c>
    </row>
    <row r="156" spans="1:30" ht="26.1" customHeight="1" x14ac:dyDescent="0.25">
      <c r="A156" s="10">
        <f t="shared" si="12"/>
        <v>151</v>
      </c>
      <c r="B156" s="11">
        <f t="shared" si="12"/>
        <v>56</v>
      </c>
      <c r="C156" s="12" t="s">
        <v>185</v>
      </c>
      <c r="D156" s="13" t="s">
        <v>1199</v>
      </c>
      <c r="E156" s="14" t="s">
        <v>67</v>
      </c>
      <c r="F156" s="15" t="s">
        <v>68</v>
      </c>
      <c r="G156" s="16" t="s">
        <v>64</v>
      </c>
      <c r="H156" s="235" t="s">
        <v>71</v>
      </c>
      <c r="I156" s="17" t="s">
        <v>234</v>
      </c>
      <c r="J156" s="228">
        <v>109331</v>
      </c>
      <c r="K156" s="18" t="s">
        <v>50</v>
      </c>
      <c r="L156" s="19" t="s">
        <v>51</v>
      </c>
      <c r="M156" s="213">
        <v>2020</v>
      </c>
      <c r="N156" s="20">
        <v>1300</v>
      </c>
      <c r="O156" s="185">
        <v>96</v>
      </c>
      <c r="P156" s="222">
        <v>5</v>
      </c>
      <c r="Q156" s="21">
        <v>44160</v>
      </c>
      <c r="R156" s="22">
        <v>45983</v>
      </c>
      <c r="S156" s="164">
        <v>45985</v>
      </c>
      <c r="T156" s="165">
        <v>45985</v>
      </c>
      <c r="U156" s="23" t="s">
        <v>70</v>
      </c>
      <c r="V156" s="24" t="s">
        <v>832</v>
      </c>
      <c r="W156" s="127"/>
      <c r="X156" s="281">
        <v>51000</v>
      </c>
      <c r="Z156" s="260"/>
      <c r="AA156" s="261"/>
      <c r="AB156" s="261"/>
      <c r="AC156" s="262"/>
      <c r="AD156" s="275">
        <f t="shared" si="10"/>
        <v>0</v>
      </c>
    </row>
    <row r="157" spans="1:30" ht="26.1" customHeight="1" x14ac:dyDescent="0.25">
      <c r="A157" s="10">
        <f t="shared" si="12"/>
        <v>152</v>
      </c>
      <c r="B157" s="11">
        <f t="shared" si="12"/>
        <v>57</v>
      </c>
      <c r="C157" s="12" t="s">
        <v>185</v>
      </c>
      <c r="D157" s="13" t="s">
        <v>1200</v>
      </c>
      <c r="E157" s="14" t="s">
        <v>67</v>
      </c>
      <c r="F157" s="15" t="s">
        <v>68</v>
      </c>
      <c r="G157" s="16" t="s">
        <v>64</v>
      </c>
      <c r="H157" s="235" t="s">
        <v>71</v>
      </c>
      <c r="I157" s="17" t="s">
        <v>235</v>
      </c>
      <c r="J157" s="228">
        <v>105421</v>
      </c>
      <c r="K157" s="18" t="s">
        <v>50</v>
      </c>
      <c r="L157" s="19" t="s">
        <v>51</v>
      </c>
      <c r="M157" s="213">
        <v>2020</v>
      </c>
      <c r="N157" s="20">
        <v>1300</v>
      </c>
      <c r="O157" s="185">
        <v>96</v>
      </c>
      <c r="P157" s="222">
        <v>5</v>
      </c>
      <c r="Q157" s="21">
        <v>44160</v>
      </c>
      <c r="R157" s="22">
        <v>45983</v>
      </c>
      <c r="S157" s="164">
        <v>45985</v>
      </c>
      <c r="T157" s="165">
        <v>45985</v>
      </c>
      <c r="U157" s="23" t="s">
        <v>70</v>
      </c>
      <c r="V157" s="24" t="s">
        <v>832</v>
      </c>
      <c r="W157" s="127"/>
      <c r="X157" s="281">
        <v>51500</v>
      </c>
      <c r="Z157" s="260"/>
      <c r="AA157" s="261"/>
      <c r="AB157" s="261"/>
      <c r="AC157" s="262"/>
      <c r="AD157" s="275">
        <f t="shared" si="10"/>
        <v>0</v>
      </c>
    </row>
    <row r="158" spans="1:30" ht="26.1" customHeight="1" x14ac:dyDescent="0.25">
      <c r="A158" s="10">
        <f t="shared" si="12"/>
        <v>153</v>
      </c>
      <c r="B158" s="11">
        <f t="shared" si="12"/>
        <v>58</v>
      </c>
      <c r="C158" s="12" t="s">
        <v>185</v>
      </c>
      <c r="D158" s="13" t="s">
        <v>1028</v>
      </c>
      <c r="E158" s="14" t="s">
        <v>67</v>
      </c>
      <c r="F158" s="15" t="s">
        <v>68</v>
      </c>
      <c r="G158" s="16" t="s">
        <v>64</v>
      </c>
      <c r="H158" s="235" t="s">
        <v>71</v>
      </c>
      <c r="I158" s="17" t="s">
        <v>208</v>
      </c>
      <c r="J158" s="228">
        <v>157752</v>
      </c>
      <c r="K158" s="18" t="s">
        <v>50</v>
      </c>
      <c r="L158" s="19" t="s">
        <v>51</v>
      </c>
      <c r="M158" s="213">
        <v>2018</v>
      </c>
      <c r="N158" s="20">
        <v>1600</v>
      </c>
      <c r="O158" s="185">
        <v>84</v>
      </c>
      <c r="P158" s="222">
        <v>5</v>
      </c>
      <c r="Q158" s="21">
        <v>43440</v>
      </c>
      <c r="R158" s="22">
        <v>45989</v>
      </c>
      <c r="S158" s="164">
        <v>45996</v>
      </c>
      <c r="T158" s="165">
        <v>45996</v>
      </c>
      <c r="U158" s="23" t="s">
        <v>52</v>
      </c>
      <c r="V158" s="24" t="s">
        <v>108</v>
      </c>
      <c r="W158" s="127"/>
      <c r="X158" s="281">
        <v>39900</v>
      </c>
      <c r="Z158" s="260"/>
      <c r="AA158" s="261"/>
      <c r="AB158" s="261"/>
      <c r="AC158" s="262"/>
      <c r="AD158" s="275">
        <f t="shared" si="10"/>
        <v>0</v>
      </c>
    </row>
    <row r="159" spans="1:30" ht="26.1" customHeight="1" x14ac:dyDescent="0.25">
      <c r="A159" s="10">
        <f t="shared" si="12"/>
        <v>154</v>
      </c>
      <c r="B159" s="11">
        <f t="shared" si="12"/>
        <v>59</v>
      </c>
      <c r="C159" s="12" t="s">
        <v>185</v>
      </c>
      <c r="D159" s="13" t="s">
        <v>1029</v>
      </c>
      <c r="E159" s="14" t="s">
        <v>67</v>
      </c>
      <c r="F159" s="15" t="s">
        <v>68</v>
      </c>
      <c r="G159" s="16" t="s">
        <v>64</v>
      </c>
      <c r="H159" s="235" t="s">
        <v>71</v>
      </c>
      <c r="I159" s="17" t="s">
        <v>209</v>
      </c>
      <c r="J159" s="228">
        <v>173318</v>
      </c>
      <c r="K159" s="18" t="s">
        <v>50</v>
      </c>
      <c r="L159" s="19" t="s">
        <v>51</v>
      </c>
      <c r="M159" s="213">
        <v>2018</v>
      </c>
      <c r="N159" s="20">
        <v>1600</v>
      </c>
      <c r="O159" s="185">
        <v>84</v>
      </c>
      <c r="P159" s="222">
        <v>5</v>
      </c>
      <c r="Q159" s="21">
        <v>43440</v>
      </c>
      <c r="R159" s="22">
        <v>45990</v>
      </c>
      <c r="S159" s="164">
        <v>45996</v>
      </c>
      <c r="T159" s="165">
        <v>45996</v>
      </c>
      <c r="U159" s="23" t="s">
        <v>52</v>
      </c>
      <c r="V159" s="24" t="s">
        <v>108</v>
      </c>
      <c r="W159" s="127"/>
      <c r="X159" s="281">
        <v>38500</v>
      </c>
      <c r="Z159" s="260"/>
      <c r="AA159" s="261"/>
      <c r="AB159" s="261"/>
      <c r="AC159" s="262"/>
      <c r="AD159" s="275">
        <f t="shared" si="10"/>
        <v>0</v>
      </c>
    </row>
    <row r="160" spans="1:30" ht="26.1" customHeight="1" x14ac:dyDescent="0.25">
      <c r="A160" s="10">
        <f t="shared" si="12"/>
        <v>155</v>
      </c>
      <c r="B160" s="11">
        <f t="shared" si="12"/>
        <v>60</v>
      </c>
      <c r="C160" s="12" t="s">
        <v>185</v>
      </c>
      <c r="D160" s="13" t="s">
        <v>1030</v>
      </c>
      <c r="E160" s="14" t="s">
        <v>67</v>
      </c>
      <c r="F160" s="15" t="s">
        <v>68</v>
      </c>
      <c r="G160" s="16" t="s">
        <v>64</v>
      </c>
      <c r="H160" s="235" t="s">
        <v>71</v>
      </c>
      <c r="I160" s="17" t="s">
        <v>210</v>
      </c>
      <c r="J160" s="228">
        <v>183426</v>
      </c>
      <c r="K160" s="18" t="s">
        <v>50</v>
      </c>
      <c r="L160" s="19" t="s">
        <v>51</v>
      </c>
      <c r="M160" s="213">
        <v>2018</v>
      </c>
      <c r="N160" s="20">
        <v>1600</v>
      </c>
      <c r="O160" s="185">
        <v>84</v>
      </c>
      <c r="P160" s="222">
        <v>5</v>
      </c>
      <c r="Q160" s="21">
        <v>43440</v>
      </c>
      <c r="R160" s="22">
        <v>45806</v>
      </c>
      <c r="S160" s="164">
        <v>45996</v>
      </c>
      <c r="T160" s="165">
        <v>45996</v>
      </c>
      <c r="U160" s="23" t="s">
        <v>52</v>
      </c>
      <c r="V160" s="24" t="s">
        <v>108</v>
      </c>
      <c r="W160" s="127"/>
      <c r="X160" s="281">
        <v>37600</v>
      </c>
      <c r="Z160" s="260"/>
      <c r="AA160" s="261"/>
      <c r="AB160" s="261"/>
      <c r="AC160" s="262"/>
      <c r="AD160" s="275">
        <f t="shared" si="10"/>
        <v>0</v>
      </c>
    </row>
    <row r="161" spans="1:30" ht="26.1" customHeight="1" x14ac:dyDescent="0.25">
      <c r="A161" s="10">
        <f t="shared" si="12"/>
        <v>156</v>
      </c>
      <c r="B161" s="11">
        <f t="shared" si="12"/>
        <v>61</v>
      </c>
      <c r="C161" s="12" t="s">
        <v>185</v>
      </c>
      <c r="D161" s="13" t="s">
        <v>1031</v>
      </c>
      <c r="E161" s="14" t="s">
        <v>67</v>
      </c>
      <c r="F161" s="15" t="s">
        <v>68</v>
      </c>
      <c r="G161" s="16" t="s">
        <v>64</v>
      </c>
      <c r="H161" s="235" t="s">
        <v>71</v>
      </c>
      <c r="I161" s="17" t="s">
        <v>104</v>
      </c>
      <c r="J161" s="228">
        <v>137446</v>
      </c>
      <c r="K161" s="18" t="s">
        <v>50</v>
      </c>
      <c r="L161" s="19" t="s">
        <v>51</v>
      </c>
      <c r="M161" s="213">
        <v>2018</v>
      </c>
      <c r="N161" s="20">
        <v>1600</v>
      </c>
      <c r="O161" s="185">
        <v>84</v>
      </c>
      <c r="P161" s="222">
        <v>5</v>
      </c>
      <c r="Q161" s="21">
        <v>43440</v>
      </c>
      <c r="R161" s="22">
        <v>45989</v>
      </c>
      <c r="S161" s="164">
        <v>45996</v>
      </c>
      <c r="T161" s="165">
        <v>45996</v>
      </c>
      <c r="U161" s="23" t="s">
        <v>52</v>
      </c>
      <c r="V161" s="24" t="s">
        <v>108</v>
      </c>
      <c r="W161" s="127"/>
      <c r="X161" s="281">
        <v>41700</v>
      </c>
      <c r="Z161" s="260"/>
      <c r="AA161" s="261"/>
      <c r="AB161" s="261"/>
      <c r="AC161" s="262"/>
      <c r="AD161" s="275">
        <f t="shared" si="10"/>
        <v>0</v>
      </c>
    </row>
    <row r="162" spans="1:30" ht="26.1" customHeight="1" x14ac:dyDescent="0.25">
      <c r="A162" s="10">
        <f t="shared" si="12"/>
        <v>157</v>
      </c>
      <c r="B162" s="11">
        <f t="shared" si="12"/>
        <v>62</v>
      </c>
      <c r="C162" s="12" t="s">
        <v>185</v>
      </c>
      <c r="D162" s="13" t="s">
        <v>1032</v>
      </c>
      <c r="E162" s="14" t="s">
        <v>67</v>
      </c>
      <c r="F162" s="15" t="s">
        <v>68</v>
      </c>
      <c r="G162" s="16" t="s">
        <v>64</v>
      </c>
      <c r="H162" s="235" t="s">
        <v>71</v>
      </c>
      <c r="I162" s="17" t="s">
        <v>104</v>
      </c>
      <c r="J162" s="228">
        <v>158742</v>
      </c>
      <c r="K162" s="18" t="s">
        <v>50</v>
      </c>
      <c r="L162" s="19" t="s">
        <v>51</v>
      </c>
      <c r="M162" s="213">
        <v>2018</v>
      </c>
      <c r="N162" s="20">
        <v>1600</v>
      </c>
      <c r="O162" s="185">
        <v>84</v>
      </c>
      <c r="P162" s="222">
        <v>5</v>
      </c>
      <c r="Q162" s="21">
        <v>43446</v>
      </c>
      <c r="R162" s="22">
        <v>45995</v>
      </c>
      <c r="S162" s="164">
        <v>46002</v>
      </c>
      <c r="T162" s="165">
        <v>46002</v>
      </c>
      <c r="U162" s="23" t="s">
        <v>52</v>
      </c>
      <c r="V162" s="24" t="s">
        <v>97</v>
      </c>
      <c r="W162" s="127"/>
      <c r="X162" s="281">
        <v>39800</v>
      </c>
      <c r="Z162" s="260"/>
      <c r="AA162" s="261"/>
      <c r="AB162" s="261"/>
      <c r="AC162" s="262"/>
      <c r="AD162" s="275">
        <f t="shared" si="10"/>
        <v>0</v>
      </c>
    </row>
    <row r="163" spans="1:30" ht="26.1" customHeight="1" x14ac:dyDescent="0.25">
      <c r="A163" s="10">
        <f t="shared" si="12"/>
        <v>158</v>
      </c>
      <c r="B163" s="11">
        <f t="shared" si="12"/>
        <v>63</v>
      </c>
      <c r="C163" s="12" t="s">
        <v>185</v>
      </c>
      <c r="D163" s="13" t="s">
        <v>1496</v>
      </c>
      <c r="E163" s="14" t="s">
        <v>85</v>
      </c>
      <c r="F163" s="15" t="s">
        <v>180</v>
      </c>
      <c r="G163" s="16" t="s">
        <v>64</v>
      </c>
      <c r="H163" s="235" t="s">
        <v>71</v>
      </c>
      <c r="I163" s="17" t="s">
        <v>255</v>
      </c>
      <c r="J163" s="228">
        <v>2595</v>
      </c>
      <c r="K163" s="18" t="s">
        <v>182</v>
      </c>
      <c r="L163" s="19" t="s">
        <v>183</v>
      </c>
      <c r="M163" s="213">
        <v>2024</v>
      </c>
      <c r="N163" s="20" t="s">
        <v>184</v>
      </c>
      <c r="O163" s="185">
        <v>118</v>
      </c>
      <c r="P163" s="222">
        <v>5</v>
      </c>
      <c r="Q163" s="21">
        <v>45629</v>
      </c>
      <c r="R163" s="22">
        <v>46724</v>
      </c>
      <c r="S163" s="164">
        <v>45993</v>
      </c>
      <c r="T163" s="165">
        <v>45993</v>
      </c>
      <c r="U163" s="23" t="s">
        <v>73</v>
      </c>
      <c r="V163" s="24" t="s">
        <v>91</v>
      </c>
      <c r="W163" s="127"/>
      <c r="X163" s="281">
        <v>178000</v>
      </c>
      <c r="Z163" s="260"/>
      <c r="AA163" s="261"/>
      <c r="AB163" s="261"/>
      <c r="AC163" s="262"/>
      <c r="AD163" s="275">
        <f t="shared" si="10"/>
        <v>0</v>
      </c>
    </row>
    <row r="164" spans="1:30" ht="26.1" customHeight="1" x14ac:dyDescent="0.25">
      <c r="A164" s="10">
        <f t="shared" si="12"/>
        <v>159</v>
      </c>
      <c r="B164" s="11">
        <f t="shared" si="12"/>
        <v>64</v>
      </c>
      <c r="C164" s="12" t="s">
        <v>185</v>
      </c>
      <c r="D164" s="13" t="s">
        <v>1497</v>
      </c>
      <c r="E164" s="14" t="s">
        <v>67</v>
      </c>
      <c r="F164" s="15" t="s">
        <v>68</v>
      </c>
      <c r="G164" s="16" t="s">
        <v>64</v>
      </c>
      <c r="H164" s="235" t="s">
        <v>71</v>
      </c>
      <c r="I164" s="17" t="s">
        <v>253</v>
      </c>
      <c r="J164" s="228">
        <v>364</v>
      </c>
      <c r="K164" s="18" t="s">
        <v>131</v>
      </c>
      <c r="L164" s="19" t="s">
        <v>51</v>
      </c>
      <c r="M164" s="213">
        <v>2024</v>
      </c>
      <c r="N164" s="20">
        <v>1.2</v>
      </c>
      <c r="O164" s="185">
        <v>96</v>
      </c>
      <c r="P164" s="222">
        <v>5</v>
      </c>
      <c r="Q164" s="21">
        <v>45636</v>
      </c>
      <c r="R164" s="22">
        <v>46731</v>
      </c>
      <c r="S164" s="164">
        <v>46000</v>
      </c>
      <c r="T164" s="165">
        <v>46000</v>
      </c>
      <c r="U164" s="23" t="s">
        <v>73</v>
      </c>
      <c r="V164" s="24" t="s">
        <v>91</v>
      </c>
      <c r="W164" s="127"/>
      <c r="X164" s="281">
        <v>97000</v>
      </c>
      <c r="Z164" s="260"/>
      <c r="AA164" s="261"/>
      <c r="AB164" s="261"/>
      <c r="AC164" s="262"/>
      <c r="AD164" s="275">
        <f t="shared" si="10"/>
        <v>0</v>
      </c>
    </row>
    <row r="165" spans="1:30" ht="26.1" customHeight="1" thickBot="1" x14ac:dyDescent="0.3">
      <c r="A165" s="10">
        <f t="shared" si="12"/>
        <v>160</v>
      </c>
      <c r="B165" s="11">
        <f t="shared" si="12"/>
        <v>65</v>
      </c>
      <c r="C165" s="28" t="s">
        <v>185</v>
      </c>
      <c r="D165" s="29" t="s">
        <v>1498</v>
      </c>
      <c r="E165" s="30" t="s">
        <v>67</v>
      </c>
      <c r="F165" s="31" t="s">
        <v>68</v>
      </c>
      <c r="G165" s="32" t="s">
        <v>64</v>
      </c>
      <c r="H165" s="236" t="s">
        <v>71</v>
      </c>
      <c r="I165" s="33" t="s">
        <v>254</v>
      </c>
      <c r="J165" s="229">
        <v>480</v>
      </c>
      <c r="K165" s="34" t="s">
        <v>131</v>
      </c>
      <c r="L165" s="35" t="s">
        <v>51</v>
      </c>
      <c r="M165" s="215">
        <v>2024</v>
      </c>
      <c r="N165" s="36">
        <v>1.2</v>
      </c>
      <c r="O165" s="186">
        <v>96</v>
      </c>
      <c r="P165" s="223">
        <v>5</v>
      </c>
      <c r="Q165" s="37">
        <v>45636</v>
      </c>
      <c r="R165" s="38">
        <v>46731</v>
      </c>
      <c r="S165" s="166">
        <v>46000</v>
      </c>
      <c r="T165" s="167">
        <v>46000</v>
      </c>
      <c r="U165" s="39" t="s">
        <v>73</v>
      </c>
      <c r="V165" s="40" t="s">
        <v>91</v>
      </c>
      <c r="W165" s="130"/>
      <c r="X165" s="282">
        <v>97000</v>
      </c>
      <c r="Z165" s="257"/>
      <c r="AA165" s="258"/>
      <c r="AB165" s="258"/>
      <c r="AC165" s="263"/>
      <c r="AD165" s="274">
        <f t="shared" si="10"/>
        <v>0</v>
      </c>
    </row>
    <row r="166" spans="1:30" ht="26.1" customHeight="1" x14ac:dyDescent="0.25">
      <c r="A166" s="10">
        <f t="shared" si="12"/>
        <v>161</v>
      </c>
      <c r="B166" s="11">
        <v>1</v>
      </c>
      <c r="C166" s="12" t="s">
        <v>256</v>
      </c>
      <c r="D166" s="13" t="s">
        <v>987</v>
      </c>
      <c r="E166" s="14" t="s">
        <v>67</v>
      </c>
      <c r="F166" s="15" t="s">
        <v>68</v>
      </c>
      <c r="G166" s="16" t="s">
        <v>64</v>
      </c>
      <c r="H166" s="235" t="s">
        <v>71</v>
      </c>
      <c r="I166" s="17" t="s">
        <v>259</v>
      </c>
      <c r="J166" s="228">
        <v>177728</v>
      </c>
      <c r="K166" s="18" t="s">
        <v>50</v>
      </c>
      <c r="L166" s="19" t="s">
        <v>51</v>
      </c>
      <c r="M166" s="213">
        <v>2017</v>
      </c>
      <c r="N166" s="20">
        <v>1600</v>
      </c>
      <c r="O166" s="185">
        <v>84</v>
      </c>
      <c r="P166" s="222">
        <v>5</v>
      </c>
      <c r="Q166" s="21">
        <v>42881</v>
      </c>
      <c r="R166" s="22">
        <v>45799</v>
      </c>
      <c r="S166" s="164">
        <v>45802</v>
      </c>
      <c r="T166" s="165">
        <v>45802</v>
      </c>
      <c r="U166" s="23" t="s">
        <v>52</v>
      </c>
      <c r="V166" s="24" t="s">
        <v>101</v>
      </c>
      <c r="W166" s="127"/>
      <c r="X166" s="283">
        <v>35600</v>
      </c>
      <c r="Z166" s="253"/>
      <c r="AA166" s="254"/>
      <c r="AB166" s="254"/>
      <c r="AC166" s="276"/>
      <c r="AD166" s="272">
        <f t="shared" si="10"/>
        <v>0</v>
      </c>
    </row>
    <row r="167" spans="1:30" ht="26.1" customHeight="1" x14ac:dyDescent="0.25">
      <c r="A167" s="10">
        <f t="shared" si="12"/>
        <v>162</v>
      </c>
      <c r="B167" s="11">
        <f>B166+1</f>
        <v>2</v>
      </c>
      <c r="C167" s="12" t="s">
        <v>256</v>
      </c>
      <c r="D167" s="13" t="s">
        <v>988</v>
      </c>
      <c r="E167" s="14" t="s">
        <v>67</v>
      </c>
      <c r="F167" s="15" t="s">
        <v>68</v>
      </c>
      <c r="G167" s="16" t="s">
        <v>64</v>
      </c>
      <c r="H167" s="235" t="s">
        <v>71</v>
      </c>
      <c r="I167" s="17" t="s">
        <v>260</v>
      </c>
      <c r="J167" s="228">
        <v>168823</v>
      </c>
      <c r="K167" s="18" t="s">
        <v>50</v>
      </c>
      <c r="L167" s="19" t="s">
        <v>51</v>
      </c>
      <c r="M167" s="213">
        <v>2017</v>
      </c>
      <c r="N167" s="20">
        <v>1600</v>
      </c>
      <c r="O167" s="185">
        <v>84</v>
      </c>
      <c r="P167" s="222">
        <v>5</v>
      </c>
      <c r="Q167" s="21">
        <v>42881</v>
      </c>
      <c r="R167" s="22">
        <v>45797</v>
      </c>
      <c r="S167" s="164">
        <v>45802</v>
      </c>
      <c r="T167" s="165">
        <v>45802</v>
      </c>
      <c r="U167" s="23" t="s">
        <v>52</v>
      </c>
      <c r="V167" s="24" t="s">
        <v>101</v>
      </c>
      <c r="W167" s="127"/>
      <c r="X167" s="281">
        <v>36300</v>
      </c>
      <c r="Z167" s="260"/>
      <c r="AA167" s="261"/>
      <c r="AB167" s="261"/>
      <c r="AC167" s="262"/>
      <c r="AD167" s="275">
        <f t="shared" si="10"/>
        <v>0</v>
      </c>
    </row>
    <row r="168" spans="1:30" ht="26.1" customHeight="1" x14ac:dyDescent="0.25">
      <c r="A168" s="10">
        <f t="shared" si="12"/>
        <v>163</v>
      </c>
      <c r="B168" s="11">
        <f t="shared" si="12"/>
        <v>3</v>
      </c>
      <c r="C168" s="12" t="s">
        <v>256</v>
      </c>
      <c r="D168" s="13" t="s">
        <v>1315</v>
      </c>
      <c r="E168" s="14" t="s">
        <v>67</v>
      </c>
      <c r="F168" s="15" t="s">
        <v>68</v>
      </c>
      <c r="G168" s="16" t="s">
        <v>64</v>
      </c>
      <c r="H168" s="235" t="s">
        <v>71</v>
      </c>
      <c r="I168" s="17" t="s">
        <v>833</v>
      </c>
      <c r="J168" s="228">
        <v>38003</v>
      </c>
      <c r="K168" s="18" t="s">
        <v>50</v>
      </c>
      <c r="L168" s="19" t="s">
        <v>51</v>
      </c>
      <c r="M168" s="213">
        <v>2022</v>
      </c>
      <c r="N168" s="20">
        <v>1332</v>
      </c>
      <c r="O168" s="185">
        <v>110</v>
      </c>
      <c r="P168" s="222">
        <v>5</v>
      </c>
      <c r="Q168" s="21">
        <v>44750</v>
      </c>
      <c r="R168" s="22">
        <v>45845</v>
      </c>
      <c r="S168" s="164">
        <v>45845</v>
      </c>
      <c r="T168" s="165">
        <v>45845</v>
      </c>
      <c r="U168" s="23" t="s">
        <v>73</v>
      </c>
      <c r="V168" s="24" t="s">
        <v>91</v>
      </c>
      <c r="W168" s="127"/>
      <c r="X168" s="281">
        <v>79400</v>
      </c>
      <c r="Z168" s="260"/>
      <c r="AA168" s="261"/>
      <c r="AB168" s="261"/>
      <c r="AC168" s="262"/>
      <c r="AD168" s="275">
        <f t="shared" si="10"/>
        <v>0</v>
      </c>
    </row>
    <row r="169" spans="1:30" ht="26.1" customHeight="1" x14ac:dyDescent="0.25">
      <c r="A169" s="10">
        <f t="shared" ref="A169:B184" si="13">A168+1</f>
        <v>164</v>
      </c>
      <c r="B169" s="11">
        <f t="shared" si="13"/>
        <v>4</v>
      </c>
      <c r="C169" s="12" t="s">
        <v>256</v>
      </c>
      <c r="D169" s="13" t="s">
        <v>1316</v>
      </c>
      <c r="E169" s="14" t="s">
        <v>67</v>
      </c>
      <c r="F169" s="15" t="s">
        <v>68</v>
      </c>
      <c r="G169" s="16" t="s">
        <v>64</v>
      </c>
      <c r="H169" s="235" t="s">
        <v>71</v>
      </c>
      <c r="I169" s="17" t="s">
        <v>270</v>
      </c>
      <c r="J169" s="228">
        <v>31078</v>
      </c>
      <c r="K169" s="18" t="s">
        <v>50</v>
      </c>
      <c r="L169" s="19" t="s">
        <v>51</v>
      </c>
      <c r="M169" s="213">
        <v>2022</v>
      </c>
      <c r="N169" s="20">
        <v>1332</v>
      </c>
      <c r="O169" s="185">
        <v>110</v>
      </c>
      <c r="P169" s="222">
        <v>5</v>
      </c>
      <c r="Q169" s="21">
        <v>44750</v>
      </c>
      <c r="R169" s="22">
        <v>45845</v>
      </c>
      <c r="S169" s="164">
        <v>45845</v>
      </c>
      <c r="T169" s="165">
        <v>45845</v>
      </c>
      <c r="U169" s="23" t="s">
        <v>73</v>
      </c>
      <c r="V169" s="24" t="s">
        <v>91</v>
      </c>
      <c r="W169" s="127"/>
      <c r="X169" s="281">
        <v>80200</v>
      </c>
      <c r="Z169" s="260"/>
      <c r="AA169" s="261"/>
      <c r="AB169" s="261"/>
      <c r="AC169" s="262"/>
      <c r="AD169" s="275">
        <f t="shared" si="10"/>
        <v>0</v>
      </c>
    </row>
    <row r="170" spans="1:30" ht="26.1" customHeight="1" x14ac:dyDescent="0.25">
      <c r="A170" s="10">
        <f t="shared" si="13"/>
        <v>165</v>
      </c>
      <c r="B170" s="11">
        <f t="shared" si="13"/>
        <v>5</v>
      </c>
      <c r="C170" s="12" t="s">
        <v>256</v>
      </c>
      <c r="D170" s="13" t="s">
        <v>1317</v>
      </c>
      <c r="E170" s="14" t="s">
        <v>67</v>
      </c>
      <c r="F170" s="15" t="s">
        <v>68</v>
      </c>
      <c r="G170" s="16" t="s">
        <v>64</v>
      </c>
      <c r="H170" s="235" t="s">
        <v>71</v>
      </c>
      <c r="I170" s="17" t="s">
        <v>834</v>
      </c>
      <c r="J170" s="228">
        <v>38113</v>
      </c>
      <c r="K170" s="18" t="s">
        <v>50</v>
      </c>
      <c r="L170" s="19" t="s">
        <v>51</v>
      </c>
      <c r="M170" s="213">
        <v>2022</v>
      </c>
      <c r="N170" s="20">
        <v>1332</v>
      </c>
      <c r="O170" s="185">
        <v>110</v>
      </c>
      <c r="P170" s="222">
        <v>5</v>
      </c>
      <c r="Q170" s="21">
        <v>44750</v>
      </c>
      <c r="R170" s="22">
        <v>45845</v>
      </c>
      <c r="S170" s="164">
        <v>45845</v>
      </c>
      <c r="T170" s="165">
        <v>45845</v>
      </c>
      <c r="U170" s="23" t="s">
        <v>73</v>
      </c>
      <c r="V170" s="24" t="s">
        <v>91</v>
      </c>
      <c r="W170" s="127"/>
      <c r="X170" s="281">
        <v>79300</v>
      </c>
      <c r="Z170" s="260"/>
      <c r="AA170" s="261"/>
      <c r="AB170" s="261"/>
      <c r="AC170" s="262"/>
      <c r="AD170" s="275">
        <f t="shared" si="10"/>
        <v>0</v>
      </c>
    </row>
    <row r="171" spans="1:30" ht="26.1" customHeight="1" x14ac:dyDescent="0.25">
      <c r="A171" s="10">
        <f t="shared" si="13"/>
        <v>166</v>
      </c>
      <c r="B171" s="11">
        <f t="shared" si="13"/>
        <v>6</v>
      </c>
      <c r="C171" s="12" t="s">
        <v>256</v>
      </c>
      <c r="D171" s="13" t="s">
        <v>1318</v>
      </c>
      <c r="E171" s="14" t="s">
        <v>67</v>
      </c>
      <c r="F171" s="15" t="s">
        <v>68</v>
      </c>
      <c r="G171" s="16" t="s">
        <v>64</v>
      </c>
      <c r="H171" s="235" t="s">
        <v>71</v>
      </c>
      <c r="I171" s="17" t="s">
        <v>271</v>
      </c>
      <c r="J171" s="228">
        <v>33343</v>
      </c>
      <c r="K171" s="18" t="s">
        <v>50</v>
      </c>
      <c r="L171" s="19" t="s">
        <v>51</v>
      </c>
      <c r="M171" s="213">
        <v>2022</v>
      </c>
      <c r="N171" s="20">
        <v>1332</v>
      </c>
      <c r="O171" s="185">
        <v>110</v>
      </c>
      <c r="P171" s="222">
        <v>5</v>
      </c>
      <c r="Q171" s="21">
        <v>44750</v>
      </c>
      <c r="R171" s="22">
        <v>45845</v>
      </c>
      <c r="S171" s="164">
        <v>45845</v>
      </c>
      <c r="T171" s="165">
        <v>45845</v>
      </c>
      <c r="U171" s="23" t="s">
        <v>73</v>
      </c>
      <c r="V171" s="24" t="s">
        <v>91</v>
      </c>
      <c r="W171" s="127"/>
      <c r="X171" s="281">
        <v>79900</v>
      </c>
      <c r="Z171" s="260"/>
      <c r="AA171" s="261"/>
      <c r="AB171" s="261"/>
      <c r="AC171" s="262"/>
      <c r="AD171" s="275">
        <f t="shared" si="10"/>
        <v>0</v>
      </c>
    </row>
    <row r="172" spans="1:30" ht="26.1" customHeight="1" x14ac:dyDescent="0.25">
      <c r="A172" s="10">
        <f t="shared" si="13"/>
        <v>167</v>
      </c>
      <c r="B172" s="11">
        <f t="shared" si="13"/>
        <v>7</v>
      </c>
      <c r="C172" s="12" t="s">
        <v>256</v>
      </c>
      <c r="D172" s="13" t="s">
        <v>1319</v>
      </c>
      <c r="E172" s="14" t="s">
        <v>67</v>
      </c>
      <c r="F172" s="15" t="s">
        <v>68</v>
      </c>
      <c r="G172" s="16" t="s">
        <v>64</v>
      </c>
      <c r="H172" s="235" t="s">
        <v>71</v>
      </c>
      <c r="I172" s="17" t="s">
        <v>272</v>
      </c>
      <c r="J172" s="228">
        <v>56920</v>
      </c>
      <c r="K172" s="18" t="s">
        <v>50</v>
      </c>
      <c r="L172" s="19" t="s">
        <v>51</v>
      </c>
      <c r="M172" s="213">
        <v>2022</v>
      </c>
      <c r="N172" s="20">
        <v>1332</v>
      </c>
      <c r="O172" s="185">
        <v>110</v>
      </c>
      <c r="P172" s="222">
        <v>5</v>
      </c>
      <c r="Q172" s="21">
        <v>44750</v>
      </c>
      <c r="R172" s="22">
        <v>45845</v>
      </c>
      <c r="S172" s="164">
        <v>45845</v>
      </c>
      <c r="T172" s="165">
        <v>45845</v>
      </c>
      <c r="U172" s="23" t="s">
        <v>73</v>
      </c>
      <c r="V172" s="24" t="s">
        <v>91</v>
      </c>
      <c r="W172" s="127"/>
      <c r="X172" s="281">
        <v>76300</v>
      </c>
      <c r="Z172" s="260"/>
      <c r="AA172" s="261"/>
      <c r="AB172" s="261"/>
      <c r="AC172" s="262"/>
      <c r="AD172" s="275">
        <f t="shared" si="10"/>
        <v>0</v>
      </c>
    </row>
    <row r="173" spans="1:30" ht="26.1" customHeight="1" x14ac:dyDescent="0.25">
      <c r="A173" s="10">
        <f t="shared" si="13"/>
        <v>168</v>
      </c>
      <c r="B173" s="11">
        <f t="shared" si="13"/>
        <v>8</v>
      </c>
      <c r="C173" s="12" t="s">
        <v>256</v>
      </c>
      <c r="D173" s="13" t="s">
        <v>1320</v>
      </c>
      <c r="E173" s="14" t="s">
        <v>46</v>
      </c>
      <c r="F173" s="15" t="s">
        <v>47</v>
      </c>
      <c r="G173" s="16" t="s">
        <v>55</v>
      </c>
      <c r="H173" s="235" t="s">
        <v>71</v>
      </c>
      <c r="I173" s="17" t="s">
        <v>273</v>
      </c>
      <c r="J173" s="228">
        <v>77081</v>
      </c>
      <c r="K173" s="18" t="s">
        <v>50</v>
      </c>
      <c r="L173" s="19" t="s">
        <v>51</v>
      </c>
      <c r="M173" s="213">
        <v>2022</v>
      </c>
      <c r="N173" s="20">
        <v>1498</v>
      </c>
      <c r="O173" s="185">
        <v>110</v>
      </c>
      <c r="P173" s="222">
        <v>5</v>
      </c>
      <c r="Q173" s="21">
        <v>44781</v>
      </c>
      <c r="R173" s="22">
        <v>45876</v>
      </c>
      <c r="S173" s="164">
        <v>45876</v>
      </c>
      <c r="T173" s="165">
        <v>45876</v>
      </c>
      <c r="U173" s="23" t="s">
        <v>73</v>
      </c>
      <c r="V173" s="24" t="s">
        <v>91</v>
      </c>
      <c r="W173" s="127"/>
      <c r="X173" s="281">
        <v>76500</v>
      </c>
      <c r="Z173" s="260"/>
      <c r="AA173" s="261"/>
      <c r="AB173" s="261"/>
      <c r="AC173" s="262"/>
      <c r="AD173" s="275">
        <f t="shared" si="10"/>
        <v>0</v>
      </c>
    </row>
    <row r="174" spans="1:30" ht="26.1" customHeight="1" x14ac:dyDescent="0.25">
      <c r="A174" s="10">
        <f t="shared" si="13"/>
        <v>169</v>
      </c>
      <c r="B174" s="11">
        <f t="shared" si="13"/>
        <v>9</v>
      </c>
      <c r="C174" s="12" t="s">
        <v>256</v>
      </c>
      <c r="D174" s="13" t="s">
        <v>899</v>
      </c>
      <c r="E174" s="14" t="s">
        <v>46</v>
      </c>
      <c r="F174" s="15" t="s">
        <v>47</v>
      </c>
      <c r="G174" s="16" t="s">
        <v>55</v>
      </c>
      <c r="H174" s="235" t="s">
        <v>71</v>
      </c>
      <c r="I174" s="17" t="s">
        <v>258</v>
      </c>
      <c r="J174" s="228">
        <v>397157</v>
      </c>
      <c r="K174" s="18" t="s">
        <v>50</v>
      </c>
      <c r="L174" s="19" t="s">
        <v>51</v>
      </c>
      <c r="M174" s="213">
        <v>2014</v>
      </c>
      <c r="N174" s="20">
        <v>1800</v>
      </c>
      <c r="O174" s="185">
        <v>132</v>
      </c>
      <c r="P174" s="222">
        <v>5</v>
      </c>
      <c r="Q174" s="21">
        <v>41886</v>
      </c>
      <c r="R174" s="22">
        <v>45892</v>
      </c>
      <c r="S174" s="164">
        <v>45903</v>
      </c>
      <c r="T174" s="165">
        <v>45903</v>
      </c>
      <c r="U174" s="23" t="s">
        <v>52</v>
      </c>
      <c r="V174" s="24" t="s">
        <v>97</v>
      </c>
      <c r="W174" s="127"/>
      <c r="X174" s="281">
        <v>29200</v>
      </c>
      <c r="Z174" s="260"/>
      <c r="AA174" s="261"/>
      <c r="AB174" s="261"/>
      <c r="AC174" s="262"/>
      <c r="AD174" s="275">
        <f t="shared" si="10"/>
        <v>0</v>
      </c>
    </row>
    <row r="175" spans="1:30" ht="26.1" customHeight="1" x14ac:dyDescent="0.25">
      <c r="A175" s="10">
        <f t="shared" si="13"/>
        <v>170</v>
      </c>
      <c r="B175" s="11">
        <f t="shared" si="13"/>
        <v>10</v>
      </c>
      <c r="C175" s="12" t="s">
        <v>256</v>
      </c>
      <c r="D175" s="13" t="s">
        <v>1108</v>
      </c>
      <c r="E175" s="14" t="s">
        <v>67</v>
      </c>
      <c r="F175" s="15" t="s">
        <v>68</v>
      </c>
      <c r="G175" s="16" t="s">
        <v>64</v>
      </c>
      <c r="H175" s="235" t="s">
        <v>71</v>
      </c>
      <c r="I175" s="17" t="s">
        <v>265</v>
      </c>
      <c r="J175" s="228">
        <v>155902</v>
      </c>
      <c r="K175" s="18" t="s">
        <v>50</v>
      </c>
      <c r="L175" s="19" t="s">
        <v>51</v>
      </c>
      <c r="M175" s="213">
        <v>2019</v>
      </c>
      <c r="N175" s="20">
        <v>1600</v>
      </c>
      <c r="O175" s="185">
        <v>84</v>
      </c>
      <c r="P175" s="222">
        <v>5</v>
      </c>
      <c r="Q175" s="21">
        <v>43721</v>
      </c>
      <c r="R175" s="22">
        <v>45906</v>
      </c>
      <c r="S175" s="164">
        <v>45912</v>
      </c>
      <c r="T175" s="165">
        <v>45912</v>
      </c>
      <c r="U175" s="23" t="s">
        <v>52</v>
      </c>
      <c r="V175" s="24" t="s">
        <v>101</v>
      </c>
      <c r="W175" s="132"/>
      <c r="X175" s="281">
        <v>40800</v>
      </c>
      <c r="Z175" s="260"/>
      <c r="AA175" s="261"/>
      <c r="AB175" s="261"/>
      <c r="AC175" s="262"/>
      <c r="AD175" s="275">
        <f t="shared" si="10"/>
        <v>0</v>
      </c>
    </row>
    <row r="176" spans="1:30" ht="26.1" customHeight="1" x14ac:dyDescent="0.25">
      <c r="A176" s="10">
        <f t="shared" si="13"/>
        <v>171</v>
      </c>
      <c r="B176" s="11">
        <f t="shared" si="13"/>
        <v>11</v>
      </c>
      <c r="C176" s="12" t="s">
        <v>256</v>
      </c>
      <c r="D176" s="13" t="s">
        <v>1109</v>
      </c>
      <c r="E176" s="14" t="s">
        <v>67</v>
      </c>
      <c r="F176" s="15" t="s">
        <v>68</v>
      </c>
      <c r="G176" s="16" t="s">
        <v>64</v>
      </c>
      <c r="H176" s="235" t="s">
        <v>71</v>
      </c>
      <c r="I176" s="17" t="s">
        <v>266</v>
      </c>
      <c r="J176" s="228">
        <v>137919</v>
      </c>
      <c r="K176" s="18" t="s">
        <v>50</v>
      </c>
      <c r="L176" s="19" t="s">
        <v>51</v>
      </c>
      <c r="M176" s="213">
        <v>2019</v>
      </c>
      <c r="N176" s="20">
        <v>1600</v>
      </c>
      <c r="O176" s="185">
        <v>84</v>
      </c>
      <c r="P176" s="222">
        <v>5</v>
      </c>
      <c r="Q176" s="21">
        <v>43721</v>
      </c>
      <c r="R176" s="22">
        <v>45905</v>
      </c>
      <c r="S176" s="164">
        <v>45912</v>
      </c>
      <c r="T176" s="165">
        <v>45912</v>
      </c>
      <c r="U176" s="23" t="s">
        <v>52</v>
      </c>
      <c r="V176" s="24" t="s">
        <v>101</v>
      </c>
      <c r="W176" s="132"/>
      <c r="X176" s="281">
        <v>42500</v>
      </c>
      <c r="Z176" s="260"/>
      <c r="AA176" s="261"/>
      <c r="AB176" s="261"/>
      <c r="AC176" s="262"/>
      <c r="AD176" s="275">
        <f t="shared" si="10"/>
        <v>0</v>
      </c>
    </row>
    <row r="177" spans="1:30" ht="26.1" customHeight="1" x14ac:dyDescent="0.25">
      <c r="A177" s="10">
        <f t="shared" si="13"/>
        <v>172</v>
      </c>
      <c r="B177" s="11">
        <f t="shared" si="13"/>
        <v>12</v>
      </c>
      <c r="C177" s="12" t="s">
        <v>256</v>
      </c>
      <c r="D177" s="13" t="s">
        <v>1110</v>
      </c>
      <c r="E177" s="14" t="s">
        <v>67</v>
      </c>
      <c r="F177" s="15" t="s">
        <v>68</v>
      </c>
      <c r="G177" s="16" t="s">
        <v>64</v>
      </c>
      <c r="H177" s="235" t="s">
        <v>71</v>
      </c>
      <c r="I177" s="17" t="s">
        <v>267</v>
      </c>
      <c r="J177" s="228">
        <v>118238</v>
      </c>
      <c r="K177" s="18" t="s">
        <v>50</v>
      </c>
      <c r="L177" s="19" t="s">
        <v>51</v>
      </c>
      <c r="M177" s="213">
        <v>2019</v>
      </c>
      <c r="N177" s="20">
        <v>1600</v>
      </c>
      <c r="O177" s="185">
        <v>84</v>
      </c>
      <c r="P177" s="222">
        <v>5</v>
      </c>
      <c r="Q177" s="21">
        <v>43721</v>
      </c>
      <c r="R177" s="22">
        <v>45905</v>
      </c>
      <c r="S177" s="164">
        <v>45912</v>
      </c>
      <c r="T177" s="165">
        <v>45912</v>
      </c>
      <c r="U177" s="23" t="s">
        <v>52</v>
      </c>
      <c r="V177" s="24" t="s">
        <v>101</v>
      </c>
      <c r="W177" s="127"/>
      <c r="X177" s="281">
        <v>44300</v>
      </c>
      <c r="Z177" s="260"/>
      <c r="AA177" s="261"/>
      <c r="AB177" s="261"/>
      <c r="AC177" s="262"/>
      <c r="AD177" s="275">
        <f t="shared" si="10"/>
        <v>0</v>
      </c>
    </row>
    <row r="178" spans="1:30" ht="26.1" customHeight="1" x14ac:dyDescent="0.25">
      <c r="A178" s="10">
        <f t="shared" si="13"/>
        <v>173</v>
      </c>
      <c r="B178" s="11">
        <f t="shared" si="13"/>
        <v>13</v>
      </c>
      <c r="C178" s="12" t="s">
        <v>256</v>
      </c>
      <c r="D178" s="13" t="s">
        <v>1033</v>
      </c>
      <c r="E178" s="14" t="s">
        <v>67</v>
      </c>
      <c r="F178" s="15" t="s">
        <v>68</v>
      </c>
      <c r="G178" s="16" t="s">
        <v>64</v>
      </c>
      <c r="H178" s="235" t="s">
        <v>71</v>
      </c>
      <c r="I178" s="17" t="s">
        <v>262</v>
      </c>
      <c r="J178" s="228">
        <v>137599</v>
      </c>
      <c r="K178" s="18" t="s">
        <v>50</v>
      </c>
      <c r="L178" s="19" t="s">
        <v>51</v>
      </c>
      <c r="M178" s="213">
        <v>2018</v>
      </c>
      <c r="N178" s="20">
        <v>1600</v>
      </c>
      <c r="O178" s="185">
        <v>84</v>
      </c>
      <c r="P178" s="222">
        <v>5</v>
      </c>
      <c r="Q178" s="21">
        <v>43397</v>
      </c>
      <c r="R178" s="22">
        <v>45947</v>
      </c>
      <c r="S178" s="164">
        <v>45952</v>
      </c>
      <c r="T178" s="165">
        <v>45952</v>
      </c>
      <c r="U178" s="23" t="s">
        <v>52</v>
      </c>
      <c r="V178" s="24" t="s">
        <v>101</v>
      </c>
      <c r="W178" s="127"/>
      <c r="X178" s="281">
        <v>41500</v>
      </c>
      <c r="Z178" s="260"/>
      <c r="AA178" s="261"/>
      <c r="AB178" s="261"/>
      <c r="AC178" s="262"/>
      <c r="AD178" s="275">
        <f t="shared" si="10"/>
        <v>0</v>
      </c>
    </row>
    <row r="179" spans="1:30" ht="26.1" customHeight="1" x14ac:dyDescent="0.25">
      <c r="A179" s="10">
        <f t="shared" si="13"/>
        <v>174</v>
      </c>
      <c r="B179" s="11">
        <f t="shared" si="13"/>
        <v>14</v>
      </c>
      <c r="C179" s="12" t="s">
        <v>256</v>
      </c>
      <c r="D179" s="13" t="s">
        <v>1034</v>
      </c>
      <c r="E179" s="14" t="s">
        <v>67</v>
      </c>
      <c r="F179" s="15" t="s">
        <v>68</v>
      </c>
      <c r="G179" s="16" t="s">
        <v>64</v>
      </c>
      <c r="H179" s="235" t="s">
        <v>71</v>
      </c>
      <c r="I179" s="17" t="s">
        <v>263</v>
      </c>
      <c r="J179" s="228">
        <v>177883</v>
      </c>
      <c r="K179" s="18" t="s">
        <v>50</v>
      </c>
      <c r="L179" s="19" t="s">
        <v>51</v>
      </c>
      <c r="M179" s="213">
        <v>2018</v>
      </c>
      <c r="N179" s="20">
        <v>1600</v>
      </c>
      <c r="O179" s="185">
        <v>84</v>
      </c>
      <c r="P179" s="222">
        <v>5</v>
      </c>
      <c r="Q179" s="21">
        <v>43397</v>
      </c>
      <c r="R179" s="22">
        <v>45948</v>
      </c>
      <c r="S179" s="164">
        <v>45952</v>
      </c>
      <c r="T179" s="165">
        <v>45952</v>
      </c>
      <c r="U179" s="23" t="s">
        <v>52</v>
      </c>
      <c r="V179" s="24" t="s">
        <v>101</v>
      </c>
      <c r="W179" s="127"/>
      <c r="X179" s="281">
        <v>38000</v>
      </c>
      <c r="Z179" s="260"/>
      <c r="AA179" s="261"/>
      <c r="AB179" s="261"/>
      <c r="AC179" s="262"/>
      <c r="AD179" s="275">
        <f t="shared" si="10"/>
        <v>0</v>
      </c>
    </row>
    <row r="180" spans="1:30" ht="26.1" customHeight="1" x14ac:dyDescent="0.25">
      <c r="A180" s="10">
        <f t="shared" si="13"/>
        <v>175</v>
      </c>
      <c r="B180" s="11">
        <f t="shared" si="13"/>
        <v>15</v>
      </c>
      <c r="C180" s="12" t="s">
        <v>256</v>
      </c>
      <c r="D180" s="13" t="s">
        <v>1035</v>
      </c>
      <c r="E180" s="14" t="s">
        <v>67</v>
      </c>
      <c r="F180" s="15" t="s">
        <v>68</v>
      </c>
      <c r="G180" s="16" t="s">
        <v>64</v>
      </c>
      <c r="H180" s="235" t="s">
        <v>71</v>
      </c>
      <c r="I180" s="17" t="s">
        <v>264</v>
      </c>
      <c r="J180" s="228">
        <v>161433</v>
      </c>
      <c r="K180" s="18" t="s">
        <v>50</v>
      </c>
      <c r="L180" s="19" t="s">
        <v>51</v>
      </c>
      <c r="M180" s="213">
        <v>2018</v>
      </c>
      <c r="N180" s="20">
        <v>1600</v>
      </c>
      <c r="O180" s="185">
        <v>84</v>
      </c>
      <c r="P180" s="222">
        <v>5</v>
      </c>
      <c r="Q180" s="21">
        <v>43397</v>
      </c>
      <c r="R180" s="22">
        <v>45948</v>
      </c>
      <c r="S180" s="164">
        <v>45952</v>
      </c>
      <c r="T180" s="165">
        <v>45952</v>
      </c>
      <c r="U180" s="23" t="s">
        <v>52</v>
      </c>
      <c r="V180" s="24" t="s">
        <v>101</v>
      </c>
      <c r="W180" s="127"/>
      <c r="X180" s="281">
        <v>39400</v>
      </c>
      <c r="Z180" s="260"/>
      <c r="AA180" s="261"/>
      <c r="AB180" s="261"/>
      <c r="AC180" s="262"/>
      <c r="AD180" s="275">
        <f t="shared" si="10"/>
        <v>0</v>
      </c>
    </row>
    <row r="181" spans="1:30" ht="26.1" customHeight="1" x14ac:dyDescent="0.25">
      <c r="A181" s="10">
        <f t="shared" si="13"/>
        <v>176</v>
      </c>
      <c r="B181" s="11">
        <f t="shared" si="13"/>
        <v>16</v>
      </c>
      <c r="C181" s="12" t="s">
        <v>256</v>
      </c>
      <c r="D181" s="13" t="s">
        <v>1036</v>
      </c>
      <c r="E181" s="14" t="s">
        <v>67</v>
      </c>
      <c r="F181" s="15" t="s">
        <v>68</v>
      </c>
      <c r="G181" s="16" t="s">
        <v>64</v>
      </c>
      <c r="H181" s="235" t="s">
        <v>71</v>
      </c>
      <c r="I181" s="17" t="s">
        <v>261</v>
      </c>
      <c r="J181" s="228">
        <v>148832</v>
      </c>
      <c r="K181" s="18" t="s">
        <v>50</v>
      </c>
      <c r="L181" s="19" t="s">
        <v>51</v>
      </c>
      <c r="M181" s="213">
        <v>2018</v>
      </c>
      <c r="N181" s="20">
        <v>1600</v>
      </c>
      <c r="O181" s="185">
        <v>84</v>
      </c>
      <c r="P181" s="222">
        <v>5</v>
      </c>
      <c r="Q181" s="21">
        <v>43397</v>
      </c>
      <c r="R181" s="22">
        <v>45944</v>
      </c>
      <c r="S181" s="164">
        <v>45953</v>
      </c>
      <c r="T181" s="165">
        <v>45953</v>
      </c>
      <c r="U181" s="23" t="s">
        <v>52</v>
      </c>
      <c r="V181" s="24" t="s">
        <v>101</v>
      </c>
      <c r="W181" s="127"/>
      <c r="X181" s="281">
        <v>40500</v>
      </c>
      <c r="Z181" s="260"/>
      <c r="AA181" s="261"/>
      <c r="AB181" s="261"/>
      <c r="AC181" s="262"/>
      <c r="AD181" s="275">
        <f t="shared" si="10"/>
        <v>0</v>
      </c>
    </row>
    <row r="182" spans="1:30" ht="26.1" customHeight="1" x14ac:dyDescent="0.25">
      <c r="A182" s="10">
        <f t="shared" si="13"/>
        <v>177</v>
      </c>
      <c r="B182" s="11">
        <f t="shared" si="13"/>
        <v>17</v>
      </c>
      <c r="C182" s="12" t="s">
        <v>256</v>
      </c>
      <c r="D182" s="13" t="s">
        <v>1460</v>
      </c>
      <c r="E182" s="14" t="s">
        <v>126</v>
      </c>
      <c r="F182" s="15" t="s">
        <v>127</v>
      </c>
      <c r="G182" s="16" t="s">
        <v>55</v>
      </c>
      <c r="H182" s="235" t="s">
        <v>71</v>
      </c>
      <c r="I182" s="17" t="s">
        <v>274</v>
      </c>
      <c r="J182" s="228">
        <v>12463</v>
      </c>
      <c r="K182" s="18" t="s">
        <v>836</v>
      </c>
      <c r="L182" s="19" t="s">
        <v>51</v>
      </c>
      <c r="M182" s="213">
        <v>2023</v>
      </c>
      <c r="N182" s="20">
        <v>999</v>
      </c>
      <c r="O182" s="185">
        <v>74</v>
      </c>
      <c r="P182" s="222">
        <v>5</v>
      </c>
      <c r="Q182" s="21">
        <v>45224</v>
      </c>
      <c r="R182" s="22">
        <v>45953</v>
      </c>
      <c r="S182" s="164">
        <v>45954</v>
      </c>
      <c r="T182" s="165">
        <v>45954</v>
      </c>
      <c r="U182" s="23" t="s">
        <v>73</v>
      </c>
      <c r="V182" s="24" t="s">
        <v>91</v>
      </c>
      <c r="W182" s="127"/>
      <c r="X182" s="281">
        <v>71400</v>
      </c>
      <c r="Z182" s="260"/>
      <c r="AA182" s="261"/>
      <c r="AB182" s="261"/>
      <c r="AC182" s="262"/>
      <c r="AD182" s="275">
        <f t="shared" si="10"/>
        <v>0</v>
      </c>
    </row>
    <row r="183" spans="1:30" ht="26.1" customHeight="1" x14ac:dyDescent="0.25">
      <c r="A183" s="10">
        <f t="shared" si="13"/>
        <v>178</v>
      </c>
      <c r="B183" s="11">
        <f t="shared" si="13"/>
        <v>18</v>
      </c>
      <c r="C183" s="12" t="s">
        <v>256</v>
      </c>
      <c r="D183" s="13" t="s">
        <v>1461</v>
      </c>
      <c r="E183" s="14" t="s">
        <v>126</v>
      </c>
      <c r="F183" s="15" t="s">
        <v>127</v>
      </c>
      <c r="G183" s="16" t="s">
        <v>55</v>
      </c>
      <c r="H183" s="235" t="s">
        <v>71</v>
      </c>
      <c r="I183" s="17" t="s">
        <v>275</v>
      </c>
      <c r="J183" s="228">
        <v>14963</v>
      </c>
      <c r="K183" s="18" t="s">
        <v>836</v>
      </c>
      <c r="L183" s="19" t="s">
        <v>51</v>
      </c>
      <c r="M183" s="213">
        <v>2023</v>
      </c>
      <c r="N183" s="20">
        <v>999</v>
      </c>
      <c r="O183" s="185">
        <v>74</v>
      </c>
      <c r="P183" s="222">
        <v>5</v>
      </c>
      <c r="Q183" s="21">
        <v>45224</v>
      </c>
      <c r="R183" s="22">
        <v>45953</v>
      </c>
      <c r="S183" s="164">
        <v>45954</v>
      </c>
      <c r="T183" s="165">
        <v>45954</v>
      </c>
      <c r="U183" s="23" t="s">
        <v>73</v>
      </c>
      <c r="V183" s="24" t="s">
        <v>91</v>
      </c>
      <c r="W183" s="127"/>
      <c r="X183" s="281">
        <v>71100</v>
      </c>
      <c r="Z183" s="260"/>
      <c r="AA183" s="261"/>
      <c r="AB183" s="261"/>
      <c r="AC183" s="262"/>
      <c r="AD183" s="275">
        <f t="shared" si="10"/>
        <v>0</v>
      </c>
    </row>
    <row r="184" spans="1:30" ht="26.1" customHeight="1" x14ac:dyDescent="0.25">
      <c r="A184" s="10">
        <f t="shared" si="13"/>
        <v>179</v>
      </c>
      <c r="B184" s="11">
        <f t="shared" si="13"/>
        <v>19</v>
      </c>
      <c r="C184" s="12" t="s">
        <v>256</v>
      </c>
      <c r="D184" s="13" t="s">
        <v>1201</v>
      </c>
      <c r="E184" s="14" t="s">
        <v>67</v>
      </c>
      <c r="F184" s="15" t="s">
        <v>68</v>
      </c>
      <c r="G184" s="16" t="s">
        <v>64</v>
      </c>
      <c r="H184" s="235" t="s">
        <v>71</v>
      </c>
      <c r="I184" s="17" t="s">
        <v>268</v>
      </c>
      <c r="J184" s="228">
        <v>62121</v>
      </c>
      <c r="K184" s="18" t="s">
        <v>50</v>
      </c>
      <c r="L184" s="19" t="s">
        <v>51</v>
      </c>
      <c r="M184" s="213">
        <v>2020</v>
      </c>
      <c r="N184" s="20">
        <v>1300</v>
      </c>
      <c r="O184" s="185">
        <v>96</v>
      </c>
      <c r="P184" s="222">
        <v>5</v>
      </c>
      <c r="Q184" s="21">
        <v>44152</v>
      </c>
      <c r="R184" s="22">
        <v>45976</v>
      </c>
      <c r="S184" s="164">
        <v>45977</v>
      </c>
      <c r="T184" s="165">
        <v>45977</v>
      </c>
      <c r="U184" s="23" t="s">
        <v>70</v>
      </c>
      <c r="V184" s="24" t="s">
        <v>37</v>
      </c>
      <c r="W184" s="131"/>
      <c r="X184" s="281">
        <v>56700</v>
      </c>
      <c r="Z184" s="260"/>
      <c r="AA184" s="261"/>
      <c r="AB184" s="261"/>
      <c r="AC184" s="262"/>
      <c r="AD184" s="275">
        <f t="shared" si="10"/>
        <v>0</v>
      </c>
    </row>
    <row r="185" spans="1:30" ht="26.1" customHeight="1" x14ac:dyDescent="0.25">
      <c r="A185" s="10">
        <f t="shared" ref="A185:B200" si="14">A184+1</f>
        <v>180</v>
      </c>
      <c r="B185" s="11">
        <f t="shared" si="14"/>
        <v>20</v>
      </c>
      <c r="C185" s="12" t="s">
        <v>256</v>
      </c>
      <c r="D185" s="13" t="s">
        <v>1202</v>
      </c>
      <c r="E185" s="14" t="s">
        <v>67</v>
      </c>
      <c r="F185" s="15" t="s">
        <v>68</v>
      </c>
      <c r="G185" s="16" t="s">
        <v>64</v>
      </c>
      <c r="H185" s="235" t="s">
        <v>71</v>
      </c>
      <c r="I185" s="17" t="s">
        <v>269</v>
      </c>
      <c r="J185" s="228">
        <v>97446</v>
      </c>
      <c r="K185" s="18" t="s">
        <v>50</v>
      </c>
      <c r="L185" s="19" t="s">
        <v>51</v>
      </c>
      <c r="M185" s="213">
        <v>2020</v>
      </c>
      <c r="N185" s="20">
        <v>1300</v>
      </c>
      <c r="O185" s="185">
        <v>96</v>
      </c>
      <c r="P185" s="222">
        <v>5</v>
      </c>
      <c r="Q185" s="21">
        <v>44152</v>
      </c>
      <c r="R185" s="22">
        <v>45976</v>
      </c>
      <c r="S185" s="164">
        <v>45977</v>
      </c>
      <c r="T185" s="165">
        <v>45977</v>
      </c>
      <c r="U185" s="23" t="s">
        <v>70</v>
      </c>
      <c r="V185" s="24" t="s">
        <v>37</v>
      </c>
      <c r="W185" s="127"/>
      <c r="X185" s="281">
        <v>52700</v>
      </c>
      <c r="Z185" s="260"/>
      <c r="AA185" s="261"/>
      <c r="AB185" s="261"/>
      <c r="AC185" s="262"/>
      <c r="AD185" s="275">
        <f t="shared" si="10"/>
        <v>0</v>
      </c>
    </row>
    <row r="186" spans="1:30" ht="26.1" customHeight="1" x14ac:dyDescent="0.25">
      <c r="A186" s="10">
        <f t="shared" si="14"/>
        <v>181</v>
      </c>
      <c r="B186" s="11">
        <f t="shared" si="14"/>
        <v>21</v>
      </c>
      <c r="C186" s="12" t="s">
        <v>256</v>
      </c>
      <c r="D186" s="13" t="s">
        <v>1499</v>
      </c>
      <c r="E186" s="14" t="s">
        <v>67</v>
      </c>
      <c r="F186" s="15" t="s">
        <v>68</v>
      </c>
      <c r="G186" s="16" t="s">
        <v>64</v>
      </c>
      <c r="H186" s="235" t="s">
        <v>71</v>
      </c>
      <c r="I186" s="17" t="s">
        <v>276</v>
      </c>
      <c r="J186" s="228">
        <v>485</v>
      </c>
      <c r="K186" s="18" t="s">
        <v>131</v>
      </c>
      <c r="L186" s="19" t="s">
        <v>51</v>
      </c>
      <c r="M186" s="213">
        <v>2024</v>
      </c>
      <c r="N186" s="20">
        <v>1.2</v>
      </c>
      <c r="O186" s="185">
        <v>96</v>
      </c>
      <c r="P186" s="222">
        <v>5</v>
      </c>
      <c r="Q186" s="21">
        <v>45636</v>
      </c>
      <c r="R186" s="22">
        <v>46731</v>
      </c>
      <c r="S186" s="164">
        <v>46000</v>
      </c>
      <c r="T186" s="165">
        <v>46000</v>
      </c>
      <c r="U186" s="23" t="s">
        <v>73</v>
      </c>
      <c r="V186" s="24" t="s">
        <v>91</v>
      </c>
      <c r="W186" s="127"/>
      <c r="X186" s="281">
        <v>97000</v>
      </c>
      <c r="Z186" s="260"/>
      <c r="AA186" s="261"/>
      <c r="AB186" s="261"/>
      <c r="AC186" s="262"/>
      <c r="AD186" s="275">
        <f t="shared" si="10"/>
        <v>0</v>
      </c>
    </row>
    <row r="187" spans="1:30" ht="26.1" customHeight="1" thickBot="1" x14ac:dyDescent="0.3">
      <c r="A187" s="10">
        <f t="shared" si="14"/>
        <v>182</v>
      </c>
      <c r="B187" s="11">
        <f t="shared" si="14"/>
        <v>22</v>
      </c>
      <c r="C187" s="139" t="s">
        <v>256</v>
      </c>
      <c r="D187" s="141" t="s">
        <v>843</v>
      </c>
      <c r="E187" s="143" t="s">
        <v>190</v>
      </c>
      <c r="F187" s="145" t="s">
        <v>191</v>
      </c>
      <c r="G187" s="147" t="s">
        <v>42</v>
      </c>
      <c r="H187" s="237" t="s">
        <v>192</v>
      </c>
      <c r="I187" s="149" t="s">
        <v>257</v>
      </c>
      <c r="J187" s="230" t="s">
        <v>840</v>
      </c>
      <c r="K187" s="151" t="s">
        <v>840</v>
      </c>
      <c r="L187" s="35" t="s">
        <v>840</v>
      </c>
      <c r="M187" s="216">
        <v>2004</v>
      </c>
      <c r="N187" s="181" t="s">
        <v>840</v>
      </c>
      <c r="O187" s="187" t="s">
        <v>840</v>
      </c>
      <c r="P187" s="224" t="s">
        <v>55</v>
      </c>
      <c r="Q187" s="153">
        <v>38420</v>
      </c>
      <c r="R187" s="155" t="s">
        <v>194</v>
      </c>
      <c r="S187" s="171">
        <v>46178</v>
      </c>
      <c r="T187" s="172">
        <v>46178</v>
      </c>
      <c r="U187" s="157" t="s">
        <v>55</v>
      </c>
      <c r="V187" s="159" t="s">
        <v>55</v>
      </c>
      <c r="W187" s="162"/>
      <c r="X187" s="282">
        <v>450</v>
      </c>
      <c r="Z187" s="257"/>
      <c r="AA187" s="258"/>
      <c r="AB187" s="278" t="s">
        <v>42</v>
      </c>
      <c r="AC187" s="263"/>
      <c r="AD187" s="274">
        <f t="shared" si="10"/>
        <v>0</v>
      </c>
    </row>
    <row r="188" spans="1:30" ht="26.1" customHeight="1" x14ac:dyDescent="0.25">
      <c r="A188" s="10">
        <f t="shared" si="14"/>
        <v>183</v>
      </c>
      <c r="B188" s="11">
        <v>1</v>
      </c>
      <c r="C188" s="12" t="s">
        <v>277</v>
      </c>
      <c r="D188" s="13" t="s">
        <v>900</v>
      </c>
      <c r="E188" s="14" t="s">
        <v>147</v>
      </c>
      <c r="F188" s="15" t="s">
        <v>290</v>
      </c>
      <c r="G188" s="16" t="s">
        <v>64</v>
      </c>
      <c r="H188" s="235" t="s">
        <v>71</v>
      </c>
      <c r="I188" s="17" t="s">
        <v>291</v>
      </c>
      <c r="J188" s="228">
        <v>166159</v>
      </c>
      <c r="K188" s="18" t="s">
        <v>50</v>
      </c>
      <c r="L188" s="19" t="s">
        <v>196</v>
      </c>
      <c r="M188" s="213">
        <v>2014</v>
      </c>
      <c r="N188" s="20">
        <v>1328</v>
      </c>
      <c r="O188" s="185">
        <v>62.5</v>
      </c>
      <c r="P188" s="222">
        <v>4</v>
      </c>
      <c r="Q188" s="21">
        <v>41766</v>
      </c>
      <c r="R188" s="22">
        <v>45773</v>
      </c>
      <c r="S188" s="164">
        <v>45783</v>
      </c>
      <c r="T188" s="165">
        <v>45783</v>
      </c>
      <c r="U188" s="23" t="s">
        <v>52</v>
      </c>
      <c r="V188" s="24" t="s">
        <v>101</v>
      </c>
      <c r="W188" s="127"/>
      <c r="X188" s="283">
        <v>34100</v>
      </c>
      <c r="Z188" s="253"/>
      <c r="AA188" s="254"/>
      <c r="AB188" s="254"/>
      <c r="AC188" s="276"/>
      <c r="AD188" s="272">
        <f t="shared" si="10"/>
        <v>0</v>
      </c>
    </row>
    <row r="189" spans="1:30" ht="26.1" customHeight="1" x14ac:dyDescent="0.25">
      <c r="A189" s="10">
        <f t="shared" si="14"/>
        <v>184</v>
      </c>
      <c r="B189" s="11">
        <f>B188+1</f>
        <v>2</v>
      </c>
      <c r="C189" s="12" t="s">
        <v>277</v>
      </c>
      <c r="D189" s="13" t="s">
        <v>901</v>
      </c>
      <c r="E189" s="14" t="s">
        <v>147</v>
      </c>
      <c r="F189" s="15" t="s">
        <v>290</v>
      </c>
      <c r="G189" s="16" t="s">
        <v>64</v>
      </c>
      <c r="H189" s="235" t="s">
        <v>71</v>
      </c>
      <c r="I189" s="17" t="s">
        <v>292</v>
      </c>
      <c r="J189" s="228">
        <v>173674</v>
      </c>
      <c r="K189" s="18" t="s">
        <v>50</v>
      </c>
      <c r="L189" s="19" t="s">
        <v>196</v>
      </c>
      <c r="M189" s="213">
        <v>2014</v>
      </c>
      <c r="N189" s="20">
        <v>1328</v>
      </c>
      <c r="O189" s="185">
        <v>62.5</v>
      </c>
      <c r="P189" s="222">
        <v>4</v>
      </c>
      <c r="Q189" s="21">
        <v>41766</v>
      </c>
      <c r="R189" s="22">
        <v>45787</v>
      </c>
      <c r="S189" s="164">
        <v>45783</v>
      </c>
      <c r="T189" s="165">
        <v>45783</v>
      </c>
      <c r="U189" s="23" t="s">
        <v>52</v>
      </c>
      <c r="V189" s="24" t="s">
        <v>101</v>
      </c>
      <c r="W189" s="127"/>
      <c r="X189" s="281">
        <v>33500</v>
      </c>
      <c r="Z189" s="260"/>
      <c r="AA189" s="261"/>
      <c r="AB189" s="261"/>
      <c r="AC189" s="262"/>
      <c r="AD189" s="275">
        <f t="shared" si="10"/>
        <v>0</v>
      </c>
    </row>
    <row r="190" spans="1:30" ht="26.1" customHeight="1" x14ac:dyDescent="0.25">
      <c r="A190" s="10">
        <f t="shared" si="14"/>
        <v>185</v>
      </c>
      <c r="B190" s="11">
        <f t="shared" si="14"/>
        <v>3</v>
      </c>
      <c r="C190" s="12" t="s">
        <v>277</v>
      </c>
      <c r="D190" s="13" t="s">
        <v>902</v>
      </c>
      <c r="E190" s="14" t="s">
        <v>147</v>
      </c>
      <c r="F190" s="15" t="s">
        <v>294</v>
      </c>
      <c r="G190" s="16" t="s">
        <v>64</v>
      </c>
      <c r="H190" s="235" t="s">
        <v>71</v>
      </c>
      <c r="I190" s="17" t="s">
        <v>295</v>
      </c>
      <c r="J190" s="228">
        <v>121011</v>
      </c>
      <c r="K190" s="18" t="s">
        <v>50</v>
      </c>
      <c r="L190" s="19" t="s">
        <v>51</v>
      </c>
      <c r="M190" s="213">
        <v>2014</v>
      </c>
      <c r="N190" s="20">
        <v>1586</v>
      </c>
      <c r="O190" s="185">
        <v>88</v>
      </c>
      <c r="P190" s="222">
        <v>5</v>
      </c>
      <c r="Q190" s="21">
        <v>41766</v>
      </c>
      <c r="R190" s="22">
        <v>45777</v>
      </c>
      <c r="S190" s="164">
        <v>45783</v>
      </c>
      <c r="T190" s="165">
        <v>45783</v>
      </c>
      <c r="U190" s="23" t="s">
        <v>52</v>
      </c>
      <c r="V190" s="24" t="s">
        <v>97</v>
      </c>
      <c r="W190" s="127"/>
      <c r="X190" s="281">
        <v>35300</v>
      </c>
      <c r="Z190" s="260"/>
      <c r="AA190" s="261"/>
      <c r="AB190" s="261"/>
      <c r="AC190" s="262"/>
      <c r="AD190" s="275">
        <f t="shared" si="10"/>
        <v>0</v>
      </c>
    </row>
    <row r="191" spans="1:30" ht="26.1" customHeight="1" x14ac:dyDescent="0.25">
      <c r="A191" s="10">
        <f t="shared" si="14"/>
        <v>186</v>
      </c>
      <c r="B191" s="11">
        <f t="shared" si="14"/>
        <v>4</v>
      </c>
      <c r="C191" s="12" t="s">
        <v>277</v>
      </c>
      <c r="D191" s="13" t="s">
        <v>989</v>
      </c>
      <c r="E191" s="14" t="s">
        <v>67</v>
      </c>
      <c r="F191" s="15" t="s">
        <v>68</v>
      </c>
      <c r="G191" s="16" t="s">
        <v>64</v>
      </c>
      <c r="H191" s="235" t="s">
        <v>71</v>
      </c>
      <c r="I191" s="17" t="s">
        <v>298</v>
      </c>
      <c r="J191" s="228">
        <v>154324</v>
      </c>
      <c r="K191" s="18" t="s">
        <v>50</v>
      </c>
      <c r="L191" s="19" t="s">
        <v>51</v>
      </c>
      <c r="M191" s="213">
        <v>2017</v>
      </c>
      <c r="N191" s="20">
        <v>1598</v>
      </c>
      <c r="O191" s="185">
        <v>84</v>
      </c>
      <c r="P191" s="222">
        <v>5</v>
      </c>
      <c r="Q191" s="21">
        <v>42881</v>
      </c>
      <c r="R191" s="22">
        <v>45863</v>
      </c>
      <c r="S191" s="164">
        <v>45802</v>
      </c>
      <c r="T191" s="165">
        <v>45802</v>
      </c>
      <c r="U191" s="23" t="s">
        <v>52</v>
      </c>
      <c r="V191" s="24" t="s">
        <v>101</v>
      </c>
      <c r="W191" s="127"/>
      <c r="X191" s="281">
        <v>37400</v>
      </c>
      <c r="Z191" s="260"/>
      <c r="AA191" s="261"/>
      <c r="AB191" s="261"/>
      <c r="AC191" s="262"/>
      <c r="AD191" s="275">
        <f t="shared" si="10"/>
        <v>0</v>
      </c>
    </row>
    <row r="192" spans="1:30" ht="26.1" customHeight="1" x14ac:dyDescent="0.25">
      <c r="A192" s="10">
        <f t="shared" si="14"/>
        <v>187</v>
      </c>
      <c r="B192" s="11">
        <f t="shared" si="14"/>
        <v>5</v>
      </c>
      <c r="C192" s="12" t="s">
        <v>277</v>
      </c>
      <c r="D192" s="13" t="s">
        <v>990</v>
      </c>
      <c r="E192" s="14" t="s">
        <v>67</v>
      </c>
      <c r="F192" s="15" t="s">
        <v>68</v>
      </c>
      <c r="G192" s="16" t="s">
        <v>64</v>
      </c>
      <c r="H192" s="235" t="s">
        <v>71</v>
      </c>
      <c r="I192" s="17" t="s">
        <v>299</v>
      </c>
      <c r="J192" s="228">
        <v>147584</v>
      </c>
      <c r="K192" s="18" t="s">
        <v>50</v>
      </c>
      <c r="L192" s="19" t="s">
        <v>51</v>
      </c>
      <c r="M192" s="213">
        <v>2017</v>
      </c>
      <c r="N192" s="20">
        <v>1598</v>
      </c>
      <c r="O192" s="185">
        <v>84</v>
      </c>
      <c r="P192" s="222">
        <v>5</v>
      </c>
      <c r="Q192" s="21">
        <v>42881</v>
      </c>
      <c r="R192" s="22">
        <v>45801</v>
      </c>
      <c r="S192" s="164">
        <v>45802</v>
      </c>
      <c r="T192" s="165">
        <v>45802</v>
      </c>
      <c r="U192" s="23" t="s">
        <v>52</v>
      </c>
      <c r="V192" s="24" t="s">
        <v>101</v>
      </c>
      <c r="W192" s="127"/>
      <c r="X192" s="281">
        <v>37900</v>
      </c>
      <c r="Z192" s="260"/>
      <c r="AA192" s="261"/>
      <c r="AB192" s="261"/>
      <c r="AC192" s="262"/>
      <c r="AD192" s="275">
        <f t="shared" si="10"/>
        <v>0</v>
      </c>
    </row>
    <row r="193" spans="1:30" ht="26.1" customHeight="1" x14ac:dyDescent="0.25">
      <c r="A193" s="10">
        <f t="shared" si="14"/>
        <v>188</v>
      </c>
      <c r="B193" s="11">
        <f t="shared" si="14"/>
        <v>6</v>
      </c>
      <c r="C193" s="12" t="s">
        <v>277</v>
      </c>
      <c r="D193" s="13" t="s">
        <v>991</v>
      </c>
      <c r="E193" s="14" t="s">
        <v>67</v>
      </c>
      <c r="F193" s="15" t="s">
        <v>68</v>
      </c>
      <c r="G193" s="16" t="s">
        <v>64</v>
      </c>
      <c r="H193" s="235" t="s">
        <v>71</v>
      </c>
      <c r="I193" s="17" t="s">
        <v>300</v>
      </c>
      <c r="J193" s="228">
        <v>192700</v>
      </c>
      <c r="K193" s="18" t="s">
        <v>50</v>
      </c>
      <c r="L193" s="19" t="s">
        <v>51</v>
      </c>
      <c r="M193" s="213">
        <v>2017</v>
      </c>
      <c r="N193" s="20">
        <v>1598</v>
      </c>
      <c r="O193" s="185">
        <v>84</v>
      </c>
      <c r="P193" s="222">
        <v>5</v>
      </c>
      <c r="Q193" s="21">
        <v>42881</v>
      </c>
      <c r="R193" s="22">
        <v>45801</v>
      </c>
      <c r="S193" s="164">
        <v>45802</v>
      </c>
      <c r="T193" s="165">
        <v>45802</v>
      </c>
      <c r="U193" s="23" t="s">
        <v>52</v>
      </c>
      <c r="V193" s="24" t="s">
        <v>101</v>
      </c>
      <c r="W193" s="127"/>
      <c r="X193" s="281">
        <v>34400</v>
      </c>
      <c r="Z193" s="260"/>
      <c r="AA193" s="261"/>
      <c r="AB193" s="261"/>
      <c r="AC193" s="262"/>
      <c r="AD193" s="275">
        <f t="shared" si="10"/>
        <v>0</v>
      </c>
    </row>
    <row r="194" spans="1:30" ht="26.1" customHeight="1" x14ac:dyDescent="0.25">
      <c r="A194" s="10">
        <f t="shared" si="14"/>
        <v>189</v>
      </c>
      <c r="B194" s="11">
        <f t="shared" si="14"/>
        <v>7</v>
      </c>
      <c r="C194" s="12" t="s">
        <v>277</v>
      </c>
      <c r="D194" s="13" t="s">
        <v>933</v>
      </c>
      <c r="E194" s="14" t="s">
        <v>147</v>
      </c>
      <c r="F194" s="15" t="s">
        <v>148</v>
      </c>
      <c r="G194" s="16" t="s">
        <v>64</v>
      </c>
      <c r="H194" s="235" t="s">
        <v>71</v>
      </c>
      <c r="I194" s="17" t="s">
        <v>296</v>
      </c>
      <c r="J194" s="228">
        <v>103958</v>
      </c>
      <c r="K194" s="18" t="s">
        <v>50</v>
      </c>
      <c r="L194" s="19" t="s">
        <v>51</v>
      </c>
      <c r="M194" s="213">
        <v>2015</v>
      </c>
      <c r="N194" s="20">
        <v>1586</v>
      </c>
      <c r="O194" s="185">
        <v>88</v>
      </c>
      <c r="P194" s="222">
        <v>5</v>
      </c>
      <c r="Q194" s="21">
        <v>42213</v>
      </c>
      <c r="R194" s="22">
        <v>45864</v>
      </c>
      <c r="S194" s="164">
        <v>45865</v>
      </c>
      <c r="T194" s="165">
        <v>45865</v>
      </c>
      <c r="U194" s="23" t="s">
        <v>52</v>
      </c>
      <c r="V194" s="24" t="s">
        <v>97</v>
      </c>
      <c r="W194" s="127"/>
      <c r="X194" s="281">
        <v>40000</v>
      </c>
      <c r="Z194" s="260"/>
      <c r="AA194" s="261"/>
      <c r="AB194" s="261"/>
      <c r="AC194" s="262"/>
      <c r="AD194" s="275">
        <f t="shared" si="10"/>
        <v>0</v>
      </c>
    </row>
    <row r="195" spans="1:30" ht="26.1" customHeight="1" x14ac:dyDescent="0.25">
      <c r="A195" s="10">
        <f t="shared" si="14"/>
        <v>190</v>
      </c>
      <c r="B195" s="11">
        <f t="shared" si="14"/>
        <v>8</v>
      </c>
      <c r="C195" s="12" t="s">
        <v>277</v>
      </c>
      <c r="D195" s="13" t="s">
        <v>934</v>
      </c>
      <c r="E195" s="14" t="s">
        <v>147</v>
      </c>
      <c r="F195" s="15" t="s">
        <v>148</v>
      </c>
      <c r="G195" s="16" t="s">
        <v>64</v>
      </c>
      <c r="H195" s="235" t="s">
        <v>71</v>
      </c>
      <c r="I195" s="17" t="s">
        <v>297</v>
      </c>
      <c r="J195" s="228">
        <v>69775</v>
      </c>
      <c r="K195" s="18" t="s">
        <v>50</v>
      </c>
      <c r="L195" s="19" t="s">
        <v>51</v>
      </c>
      <c r="M195" s="213">
        <v>2015</v>
      </c>
      <c r="N195" s="20">
        <v>1586</v>
      </c>
      <c r="O195" s="185">
        <v>88</v>
      </c>
      <c r="P195" s="222">
        <v>5</v>
      </c>
      <c r="Q195" s="21">
        <v>42213</v>
      </c>
      <c r="R195" s="22">
        <v>45864</v>
      </c>
      <c r="S195" s="164">
        <v>45865</v>
      </c>
      <c r="T195" s="165">
        <v>45865</v>
      </c>
      <c r="U195" s="23" t="s">
        <v>52</v>
      </c>
      <c r="V195" s="24" t="s">
        <v>97</v>
      </c>
      <c r="W195" s="127"/>
      <c r="X195" s="281">
        <v>42000</v>
      </c>
      <c r="Z195" s="260"/>
      <c r="AA195" s="261"/>
      <c r="AB195" s="261"/>
      <c r="AC195" s="262"/>
      <c r="AD195" s="275">
        <f t="shared" si="10"/>
        <v>0</v>
      </c>
    </row>
    <row r="196" spans="1:30" ht="26.1" customHeight="1" x14ac:dyDescent="0.25">
      <c r="A196" s="10">
        <f t="shared" si="14"/>
        <v>191</v>
      </c>
      <c r="B196" s="11">
        <f t="shared" si="14"/>
        <v>9</v>
      </c>
      <c r="C196" s="12" t="s">
        <v>277</v>
      </c>
      <c r="D196" s="13" t="s">
        <v>1321</v>
      </c>
      <c r="E196" s="14" t="s">
        <v>46</v>
      </c>
      <c r="F196" s="15" t="s">
        <v>47</v>
      </c>
      <c r="G196" s="16" t="s">
        <v>55</v>
      </c>
      <c r="H196" s="235" t="s">
        <v>71</v>
      </c>
      <c r="I196" s="17" t="s">
        <v>329</v>
      </c>
      <c r="J196" s="228">
        <v>87148</v>
      </c>
      <c r="K196" s="18" t="s">
        <v>50</v>
      </c>
      <c r="L196" s="19" t="s">
        <v>51</v>
      </c>
      <c r="M196" s="213">
        <v>2022</v>
      </c>
      <c r="N196" s="20">
        <v>1498</v>
      </c>
      <c r="O196" s="185">
        <v>110</v>
      </c>
      <c r="P196" s="222">
        <v>5</v>
      </c>
      <c r="Q196" s="21">
        <v>44781</v>
      </c>
      <c r="R196" s="22">
        <v>45876</v>
      </c>
      <c r="S196" s="164">
        <v>45876</v>
      </c>
      <c r="T196" s="165">
        <v>45876</v>
      </c>
      <c r="U196" s="23" t="s">
        <v>73</v>
      </c>
      <c r="V196" s="24" t="s">
        <v>91</v>
      </c>
      <c r="W196" s="127"/>
      <c r="X196" s="281">
        <v>74700</v>
      </c>
      <c r="Z196" s="260"/>
      <c r="AA196" s="261"/>
      <c r="AB196" s="261"/>
      <c r="AC196" s="262"/>
      <c r="AD196" s="275">
        <f t="shared" si="10"/>
        <v>0</v>
      </c>
    </row>
    <row r="197" spans="1:30" ht="26.1" customHeight="1" x14ac:dyDescent="0.25">
      <c r="A197" s="10">
        <f t="shared" si="14"/>
        <v>192</v>
      </c>
      <c r="B197" s="11">
        <f t="shared" si="14"/>
        <v>10</v>
      </c>
      <c r="C197" s="12" t="s">
        <v>277</v>
      </c>
      <c r="D197" s="13" t="s">
        <v>1322</v>
      </c>
      <c r="E197" s="14" t="s">
        <v>67</v>
      </c>
      <c r="F197" s="15" t="s">
        <v>68</v>
      </c>
      <c r="G197" s="16" t="s">
        <v>64</v>
      </c>
      <c r="H197" s="235" t="s">
        <v>71</v>
      </c>
      <c r="I197" s="17" t="s">
        <v>323</v>
      </c>
      <c r="J197" s="228">
        <v>62991</v>
      </c>
      <c r="K197" s="18" t="s">
        <v>61</v>
      </c>
      <c r="L197" s="19" t="s">
        <v>51</v>
      </c>
      <c r="M197" s="213">
        <v>2022</v>
      </c>
      <c r="N197" s="20">
        <v>1461</v>
      </c>
      <c r="O197" s="185">
        <v>84</v>
      </c>
      <c r="P197" s="222">
        <v>5</v>
      </c>
      <c r="Q197" s="21">
        <v>44790</v>
      </c>
      <c r="R197" s="22">
        <v>45885</v>
      </c>
      <c r="S197" s="164">
        <v>45885</v>
      </c>
      <c r="T197" s="165">
        <v>45885</v>
      </c>
      <c r="U197" s="23" t="s">
        <v>73</v>
      </c>
      <c r="V197" s="24" t="s">
        <v>101</v>
      </c>
      <c r="W197" s="127"/>
      <c r="X197" s="281">
        <v>71000</v>
      </c>
      <c r="Z197" s="260"/>
      <c r="AA197" s="261"/>
      <c r="AB197" s="261"/>
      <c r="AC197" s="262"/>
      <c r="AD197" s="275">
        <f t="shared" si="10"/>
        <v>0</v>
      </c>
    </row>
    <row r="198" spans="1:30" ht="26.1" customHeight="1" x14ac:dyDescent="0.25">
      <c r="A198" s="10">
        <f t="shared" si="14"/>
        <v>193</v>
      </c>
      <c r="B198" s="11">
        <f t="shared" si="14"/>
        <v>11</v>
      </c>
      <c r="C198" s="12" t="s">
        <v>277</v>
      </c>
      <c r="D198" s="13" t="s">
        <v>1323</v>
      </c>
      <c r="E198" s="14" t="s">
        <v>67</v>
      </c>
      <c r="F198" s="15" t="s">
        <v>68</v>
      </c>
      <c r="G198" s="16" t="s">
        <v>64</v>
      </c>
      <c r="H198" s="235" t="s">
        <v>71</v>
      </c>
      <c r="I198" s="17" t="s">
        <v>324</v>
      </c>
      <c r="J198" s="228">
        <v>56549</v>
      </c>
      <c r="K198" s="18" t="s">
        <v>61</v>
      </c>
      <c r="L198" s="19" t="s">
        <v>51</v>
      </c>
      <c r="M198" s="213">
        <v>2022</v>
      </c>
      <c r="N198" s="20">
        <v>1461</v>
      </c>
      <c r="O198" s="185">
        <v>84</v>
      </c>
      <c r="P198" s="222">
        <v>5</v>
      </c>
      <c r="Q198" s="21">
        <v>44790</v>
      </c>
      <c r="R198" s="22">
        <v>45885</v>
      </c>
      <c r="S198" s="164">
        <v>45885</v>
      </c>
      <c r="T198" s="165">
        <v>45885</v>
      </c>
      <c r="U198" s="23" t="s">
        <v>73</v>
      </c>
      <c r="V198" s="24" t="s">
        <v>101</v>
      </c>
      <c r="W198" s="127"/>
      <c r="X198" s="281">
        <v>72000</v>
      </c>
      <c r="Z198" s="260"/>
      <c r="AA198" s="261"/>
      <c r="AB198" s="261"/>
      <c r="AC198" s="262"/>
      <c r="AD198" s="275">
        <f t="shared" ref="AD198:AD261" si="15">SUM(Z198:AC198)</f>
        <v>0</v>
      </c>
    </row>
    <row r="199" spans="1:30" ht="26.1" customHeight="1" x14ac:dyDescent="0.25">
      <c r="A199" s="10">
        <f t="shared" si="14"/>
        <v>194</v>
      </c>
      <c r="B199" s="11">
        <f t="shared" si="14"/>
        <v>12</v>
      </c>
      <c r="C199" s="12" t="s">
        <v>277</v>
      </c>
      <c r="D199" s="13" t="s">
        <v>1324</v>
      </c>
      <c r="E199" s="14" t="s">
        <v>67</v>
      </c>
      <c r="F199" s="15" t="s">
        <v>68</v>
      </c>
      <c r="G199" s="16" t="s">
        <v>64</v>
      </c>
      <c r="H199" s="235" t="s">
        <v>71</v>
      </c>
      <c r="I199" s="17" t="s">
        <v>325</v>
      </c>
      <c r="J199" s="228">
        <v>62794</v>
      </c>
      <c r="K199" s="18" t="s">
        <v>61</v>
      </c>
      <c r="L199" s="19" t="s">
        <v>51</v>
      </c>
      <c r="M199" s="213">
        <v>2022</v>
      </c>
      <c r="N199" s="20">
        <v>1461</v>
      </c>
      <c r="O199" s="185">
        <v>84</v>
      </c>
      <c r="P199" s="222">
        <v>5</v>
      </c>
      <c r="Q199" s="21">
        <v>44790</v>
      </c>
      <c r="R199" s="22">
        <v>45885</v>
      </c>
      <c r="S199" s="164">
        <v>45885</v>
      </c>
      <c r="T199" s="165">
        <v>45885</v>
      </c>
      <c r="U199" s="23" t="s">
        <v>73</v>
      </c>
      <c r="V199" s="24" t="s">
        <v>101</v>
      </c>
      <c r="W199" s="127"/>
      <c r="X199" s="281">
        <v>71000</v>
      </c>
      <c r="Z199" s="260"/>
      <c r="AA199" s="261"/>
      <c r="AB199" s="261"/>
      <c r="AC199" s="262"/>
      <c r="AD199" s="275">
        <f t="shared" si="15"/>
        <v>0</v>
      </c>
    </row>
    <row r="200" spans="1:30" ht="26.1" customHeight="1" x14ac:dyDescent="0.25">
      <c r="A200" s="10">
        <f t="shared" si="14"/>
        <v>195</v>
      </c>
      <c r="B200" s="11">
        <f t="shared" si="14"/>
        <v>13</v>
      </c>
      <c r="C200" s="12" t="s">
        <v>277</v>
      </c>
      <c r="D200" s="13" t="s">
        <v>1325</v>
      </c>
      <c r="E200" s="14" t="s">
        <v>67</v>
      </c>
      <c r="F200" s="15" t="s">
        <v>68</v>
      </c>
      <c r="G200" s="16" t="s">
        <v>64</v>
      </c>
      <c r="H200" s="235" t="s">
        <v>71</v>
      </c>
      <c r="I200" s="17" t="s">
        <v>326</v>
      </c>
      <c r="J200" s="228">
        <v>69140</v>
      </c>
      <c r="K200" s="18" t="s">
        <v>61</v>
      </c>
      <c r="L200" s="19" t="s">
        <v>51</v>
      </c>
      <c r="M200" s="213">
        <v>2022</v>
      </c>
      <c r="N200" s="20">
        <v>1461</v>
      </c>
      <c r="O200" s="185">
        <v>84</v>
      </c>
      <c r="P200" s="222">
        <v>5</v>
      </c>
      <c r="Q200" s="21">
        <v>44790</v>
      </c>
      <c r="R200" s="22">
        <v>45885</v>
      </c>
      <c r="S200" s="164">
        <v>45885</v>
      </c>
      <c r="T200" s="165">
        <v>45885</v>
      </c>
      <c r="U200" s="23" t="s">
        <v>73</v>
      </c>
      <c r="V200" s="24" t="s">
        <v>108</v>
      </c>
      <c r="W200" s="127"/>
      <c r="X200" s="281">
        <v>70000</v>
      </c>
      <c r="Z200" s="260"/>
      <c r="AA200" s="261"/>
      <c r="AB200" s="261"/>
      <c r="AC200" s="262"/>
      <c r="AD200" s="275">
        <f t="shared" si="15"/>
        <v>0</v>
      </c>
    </row>
    <row r="201" spans="1:30" ht="26.1" customHeight="1" x14ac:dyDescent="0.25">
      <c r="A201" s="10">
        <f t="shared" ref="A201:B216" si="16">A200+1</f>
        <v>196</v>
      </c>
      <c r="B201" s="11">
        <f t="shared" si="16"/>
        <v>14</v>
      </c>
      <c r="C201" s="12" t="s">
        <v>277</v>
      </c>
      <c r="D201" s="13" t="s">
        <v>1326</v>
      </c>
      <c r="E201" s="14" t="s">
        <v>67</v>
      </c>
      <c r="F201" s="15" t="s">
        <v>68</v>
      </c>
      <c r="G201" s="16" t="s">
        <v>64</v>
      </c>
      <c r="H201" s="235" t="s">
        <v>71</v>
      </c>
      <c r="I201" s="17" t="s">
        <v>327</v>
      </c>
      <c r="J201" s="228">
        <v>69994</v>
      </c>
      <c r="K201" s="18" t="s">
        <v>61</v>
      </c>
      <c r="L201" s="19" t="s">
        <v>51</v>
      </c>
      <c r="M201" s="213">
        <v>2022</v>
      </c>
      <c r="N201" s="20">
        <v>1461</v>
      </c>
      <c r="O201" s="185">
        <v>84</v>
      </c>
      <c r="P201" s="222">
        <v>5</v>
      </c>
      <c r="Q201" s="21">
        <v>44790</v>
      </c>
      <c r="R201" s="22">
        <v>45885</v>
      </c>
      <c r="S201" s="164">
        <v>45885</v>
      </c>
      <c r="T201" s="165">
        <v>45885</v>
      </c>
      <c r="U201" s="23" t="s">
        <v>73</v>
      </c>
      <c r="V201" s="24" t="s">
        <v>101</v>
      </c>
      <c r="W201" s="127"/>
      <c r="X201" s="281">
        <v>69800</v>
      </c>
      <c r="Z201" s="260"/>
      <c r="AA201" s="261"/>
      <c r="AB201" s="261"/>
      <c r="AC201" s="262"/>
      <c r="AD201" s="275">
        <f t="shared" si="15"/>
        <v>0</v>
      </c>
    </row>
    <row r="202" spans="1:30" ht="26.1" customHeight="1" x14ac:dyDescent="0.25">
      <c r="A202" s="10">
        <f t="shared" si="16"/>
        <v>197</v>
      </c>
      <c r="B202" s="11">
        <f t="shared" si="16"/>
        <v>15</v>
      </c>
      <c r="C202" s="12" t="s">
        <v>277</v>
      </c>
      <c r="D202" s="13" t="s">
        <v>1327</v>
      </c>
      <c r="E202" s="14" t="s">
        <v>67</v>
      </c>
      <c r="F202" s="15" t="s">
        <v>68</v>
      </c>
      <c r="G202" s="16" t="s">
        <v>64</v>
      </c>
      <c r="H202" s="235" t="s">
        <v>71</v>
      </c>
      <c r="I202" s="17" t="s">
        <v>328</v>
      </c>
      <c r="J202" s="228">
        <v>53202</v>
      </c>
      <c r="K202" s="18" t="s">
        <v>61</v>
      </c>
      <c r="L202" s="19" t="s">
        <v>51</v>
      </c>
      <c r="M202" s="213">
        <v>2022</v>
      </c>
      <c r="N202" s="20">
        <v>1461</v>
      </c>
      <c r="O202" s="185">
        <v>84</v>
      </c>
      <c r="P202" s="222">
        <v>5</v>
      </c>
      <c r="Q202" s="21">
        <v>44790</v>
      </c>
      <c r="R202" s="22">
        <v>45885</v>
      </c>
      <c r="S202" s="164">
        <v>45885</v>
      </c>
      <c r="T202" s="165">
        <v>45885</v>
      </c>
      <c r="U202" s="23" t="s">
        <v>73</v>
      </c>
      <c r="V202" s="24" t="s">
        <v>101</v>
      </c>
      <c r="W202" s="127"/>
      <c r="X202" s="281">
        <v>72600</v>
      </c>
      <c r="Z202" s="260"/>
      <c r="AA202" s="261"/>
      <c r="AB202" s="261"/>
      <c r="AC202" s="262"/>
      <c r="AD202" s="275">
        <f t="shared" si="15"/>
        <v>0</v>
      </c>
    </row>
    <row r="203" spans="1:30" ht="26.1" customHeight="1" x14ac:dyDescent="0.25">
      <c r="A203" s="10">
        <f t="shared" si="16"/>
        <v>198</v>
      </c>
      <c r="B203" s="11">
        <f t="shared" si="16"/>
        <v>16</v>
      </c>
      <c r="C203" s="12" t="s">
        <v>277</v>
      </c>
      <c r="D203" s="13" t="s">
        <v>903</v>
      </c>
      <c r="E203" s="14" t="s">
        <v>46</v>
      </c>
      <c r="F203" s="15" t="s">
        <v>47</v>
      </c>
      <c r="G203" s="16" t="s">
        <v>55</v>
      </c>
      <c r="H203" s="235" t="s">
        <v>71</v>
      </c>
      <c r="I203" s="17" t="s">
        <v>293</v>
      </c>
      <c r="J203" s="228">
        <v>273863</v>
      </c>
      <c r="K203" s="18" t="s">
        <v>50</v>
      </c>
      <c r="L203" s="19" t="s">
        <v>196</v>
      </c>
      <c r="M203" s="213">
        <v>2014</v>
      </c>
      <c r="N203" s="20">
        <v>1798</v>
      </c>
      <c r="O203" s="185">
        <v>132</v>
      </c>
      <c r="P203" s="222">
        <v>5</v>
      </c>
      <c r="Q203" s="21">
        <v>41883</v>
      </c>
      <c r="R203" s="22">
        <v>45899</v>
      </c>
      <c r="S203" s="164">
        <v>45900</v>
      </c>
      <c r="T203" s="165">
        <v>45900</v>
      </c>
      <c r="U203" s="23" t="s">
        <v>52</v>
      </c>
      <c r="V203" s="24" t="s">
        <v>97</v>
      </c>
      <c r="W203" s="127"/>
      <c r="X203" s="281">
        <v>32500</v>
      </c>
      <c r="Z203" s="260"/>
      <c r="AA203" s="261"/>
      <c r="AB203" s="261"/>
      <c r="AC203" s="262"/>
      <c r="AD203" s="275">
        <f t="shared" si="15"/>
        <v>0</v>
      </c>
    </row>
    <row r="204" spans="1:30" ht="26.1" customHeight="1" x14ac:dyDescent="0.25">
      <c r="A204" s="10">
        <f t="shared" si="16"/>
        <v>199</v>
      </c>
      <c r="B204" s="11">
        <f t="shared" si="16"/>
        <v>17</v>
      </c>
      <c r="C204" s="12" t="s">
        <v>277</v>
      </c>
      <c r="D204" s="13" t="s">
        <v>1111</v>
      </c>
      <c r="E204" s="14" t="s">
        <v>67</v>
      </c>
      <c r="F204" s="15" t="s">
        <v>68</v>
      </c>
      <c r="G204" s="16" t="s">
        <v>64</v>
      </c>
      <c r="H204" s="235" t="s">
        <v>71</v>
      </c>
      <c r="I204" s="17" t="s">
        <v>305</v>
      </c>
      <c r="J204" s="228">
        <v>103810</v>
      </c>
      <c r="K204" s="18" t="s">
        <v>50</v>
      </c>
      <c r="L204" s="19" t="s">
        <v>51</v>
      </c>
      <c r="M204" s="213">
        <v>2019</v>
      </c>
      <c r="N204" s="20">
        <v>1598</v>
      </c>
      <c r="O204" s="185">
        <v>84</v>
      </c>
      <c r="P204" s="222">
        <v>5</v>
      </c>
      <c r="Q204" s="21">
        <v>43721</v>
      </c>
      <c r="R204" s="22">
        <v>45912</v>
      </c>
      <c r="S204" s="164">
        <v>45912</v>
      </c>
      <c r="T204" s="165">
        <v>45912</v>
      </c>
      <c r="U204" s="23" t="s">
        <v>52</v>
      </c>
      <c r="V204" s="24" t="s">
        <v>101</v>
      </c>
      <c r="W204" s="127"/>
      <c r="X204" s="281">
        <v>45700</v>
      </c>
      <c r="Z204" s="260"/>
      <c r="AA204" s="261"/>
      <c r="AB204" s="261"/>
      <c r="AC204" s="262"/>
      <c r="AD204" s="275">
        <f t="shared" si="15"/>
        <v>0</v>
      </c>
    </row>
    <row r="205" spans="1:30" ht="26.1" customHeight="1" x14ac:dyDescent="0.25">
      <c r="A205" s="10">
        <f t="shared" si="16"/>
        <v>200</v>
      </c>
      <c r="B205" s="11">
        <f t="shared" si="16"/>
        <v>18</v>
      </c>
      <c r="C205" s="12" t="s">
        <v>277</v>
      </c>
      <c r="D205" s="13" t="s">
        <v>1112</v>
      </c>
      <c r="E205" s="14" t="s">
        <v>67</v>
      </c>
      <c r="F205" s="15" t="s">
        <v>68</v>
      </c>
      <c r="G205" s="16" t="s">
        <v>64</v>
      </c>
      <c r="H205" s="235" t="s">
        <v>71</v>
      </c>
      <c r="I205" s="17" t="s">
        <v>306</v>
      </c>
      <c r="J205" s="228">
        <v>86429</v>
      </c>
      <c r="K205" s="18" t="s">
        <v>50</v>
      </c>
      <c r="L205" s="19" t="s">
        <v>51</v>
      </c>
      <c r="M205" s="213">
        <v>2019</v>
      </c>
      <c r="N205" s="20">
        <v>1598</v>
      </c>
      <c r="O205" s="185">
        <v>84</v>
      </c>
      <c r="P205" s="222">
        <v>5</v>
      </c>
      <c r="Q205" s="21">
        <v>43721</v>
      </c>
      <c r="R205" s="22">
        <v>45912</v>
      </c>
      <c r="S205" s="164">
        <v>45912</v>
      </c>
      <c r="T205" s="165">
        <v>45912</v>
      </c>
      <c r="U205" s="23" t="s">
        <v>52</v>
      </c>
      <c r="V205" s="24" t="s">
        <v>101</v>
      </c>
      <c r="W205" s="127"/>
      <c r="X205" s="281">
        <v>47100</v>
      </c>
      <c r="Z205" s="260"/>
      <c r="AA205" s="261"/>
      <c r="AB205" s="261"/>
      <c r="AC205" s="262"/>
      <c r="AD205" s="275">
        <f t="shared" si="15"/>
        <v>0</v>
      </c>
    </row>
    <row r="206" spans="1:30" ht="26.1" customHeight="1" x14ac:dyDescent="0.25">
      <c r="A206" s="10">
        <f t="shared" si="16"/>
        <v>201</v>
      </c>
      <c r="B206" s="11">
        <f t="shared" si="16"/>
        <v>19</v>
      </c>
      <c r="C206" s="12" t="s">
        <v>277</v>
      </c>
      <c r="D206" s="13" t="s">
        <v>1113</v>
      </c>
      <c r="E206" s="14" t="s">
        <v>67</v>
      </c>
      <c r="F206" s="15" t="s">
        <v>68</v>
      </c>
      <c r="G206" s="16" t="s">
        <v>64</v>
      </c>
      <c r="H206" s="235" t="s">
        <v>71</v>
      </c>
      <c r="I206" s="17" t="s">
        <v>307</v>
      </c>
      <c r="J206" s="228">
        <v>100345</v>
      </c>
      <c r="K206" s="18" t="s">
        <v>50</v>
      </c>
      <c r="L206" s="19" t="s">
        <v>51</v>
      </c>
      <c r="M206" s="213">
        <v>2019</v>
      </c>
      <c r="N206" s="20">
        <v>1598</v>
      </c>
      <c r="O206" s="185">
        <v>84</v>
      </c>
      <c r="P206" s="222">
        <v>5</v>
      </c>
      <c r="Q206" s="21">
        <v>43721</v>
      </c>
      <c r="R206" s="22">
        <v>45912</v>
      </c>
      <c r="S206" s="164">
        <v>45912</v>
      </c>
      <c r="T206" s="165">
        <v>45912</v>
      </c>
      <c r="U206" s="23" t="s">
        <v>52</v>
      </c>
      <c r="V206" s="24" t="s">
        <v>101</v>
      </c>
      <c r="W206" s="127"/>
      <c r="X206" s="281">
        <v>46000</v>
      </c>
      <c r="Z206" s="260"/>
      <c r="AA206" s="261"/>
      <c r="AB206" s="261"/>
      <c r="AC206" s="262"/>
      <c r="AD206" s="275">
        <f t="shared" si="15"/>
        <v>0</v>
      </c>
    </row>
    <row r="207" spans="1:30" ht="26.1" customHeight="1" x14ac:dyDescent="0.25">
      <c r="A207" s="10">
        <f t="shared" si="16"/>
        <v>202</v>
      </c>
      <c r="B207" s="11">
        <f t="shared" si="16"/>
        <v>20</v>
      </c>
      <c r="C207" s="12" t="s">
        <v>277</v>
      </c>
      <c r="D207" s="13" t="s">
        <v>1114</v>
      </c>
      <c r="E207" s="14" t="s">
        <v>67</v>
      </c>
      <c r="F207" s="15" t="s">
        <v>68</v>
      </c>
      <c r="G207" s="16" t="s">
        <v>64</v>
      </c>
      <c r="H207" s="235" t="s">
        <v>71</v>
      </c>
      <c r="I207" s="17" t="s">
        <v>308</v>
      </c>
      <c r="J207" s="228">
        <v>83651</v>
      </c>
      <c r="K207" s="18" t="s">
        <v>50</v>
      </c>
      <c r="L207" s="19" t="s">
        <v>51</v>
      </c>
      <c r="M207" s="213">
        <v>2019</v>
      </c>
      <c r="N207" s="20">
        <v>1598</v>
      </c>
      <c r="O207" s="185">
        <v>84</v>
      </c>
      <c r="P207" s="222">
        <v>5</v>
      </c>
      <c r="Q207" s="21">
        <v>43721</v>
      </c>
      <c r="R207" s="22">
        <v>45958</v>
      </c>
      <c r="S207" s="164">
        <v>45912</v>
      </c>
      <c r="T207" s="165">
        <v>45912</v>
      </c>
      <c r="U207" s="23" t="s">
        <v>52</v>
      </c>
      <c r="V207" s="24" t="s">
        <v>101</v>
      </c>
      <c r="W207" s="127"/>
      <c r="X207" s="281">
        <v>47300</v>
      </c>
      <c r="Z207" s="260"/>
      <c r="AA207" s="261"/>
      <c r="AB207" s="261"/>
      <c r="AC207" s="262"/>
      <c r="AD207" s="275">
        <f t="shared" si="15"/>
        <v>0</v>
      </c>
    </row>
    <row r="208" spans="1:30" ht="26.1" customHeight="1" x14ac:dyDescent="0.25">
      <c r="A208" s="10">
        <f t="shared" si="16"/>
        <v>203</v>
      </c>
      <c r="B208" s="11">
        <f t="shared" si="16"/>
        <v>21</v>
      </c>
      <c r="C208" s="12" t="s">
        <v>277</v>
      </c>
      <c r="D208" s="13" t="s">
        <v>1115</v>
      </c>
      <c r="E208" s="14" t="s">
        <v>67</v>
      </c>
      <c r="F208" s="15" t="s">
        <v>68</v>
      </c>
      <c r="G208" s="16" t="s">
        <v>64</v>
      </c>
      <c r="H208" s="235" t="s">
        <v>71</v>
      </c>
      <c r="I208" s="17" t="s">
        <v>309</v>
      </c>
      <c r="J208" s="228">
        <v>92555</v>
      </c>
      <c r="K208" s="18" t="s">
        <v>50</v>
      </c>
      <c r="L208" s="19" t="s">
        <v>51</v>
      </c>
      <c r="M208" s="213">
        <v>2019</v>
      </c>
      <c r="N208" s="20">
        <v>1598</v>
      </c>
      <c r="O208" s="185">
        <v>84</v>
      </c>
      <c r="P208" s="222">
        <v>5</v>
      </c>
      <c r="Q208" s="21">
        <v>43721</v>
      </c>
      <c r="R208" s="22">
        <v>45912</v>
      </c>
      <c r="S208" s="164">
        <v>45912</v>
      </c>
      <c r="T208" s="165">
        <v>45912</v>
      </c>
      <c r="U208" s="23" t="s">
        <v>52</v>
      </c>
      <c r="V208" s="24" t="s">
        <v>101</v>
      </c>
      <c r="W208" s="127"/>
      <c r="X208" s="281">
        <v>46600</v>
      </c>
      <c r="Z208" s="260"/>
      <c r="AA208" s="261"/>
      <c r="AB208" s="261"/>
      <c r="AC208" s="262"/>
      <c r="AD208" s="275">
        <f t="shared" si="15"/>
        <v>0</v>
      </c>
    </row>
    <row r="209" spans="1:30" ht="26.1" customHeight="1" x14ac:dyDescent="0.25">
      <c r="A209" s="10">
        <f t="shared" si="16"/>
        <v>204</v>
      </c>
      <c r="B209" s="11">
        <f t="shared" si="16"/>
        <v>22</v>
      </c>
      <c r="C209" s="12" t="s">
        <v>277</v>
      </c>
      <c r="D209" s="13" t="s">
        <v>1116</v>
      </c>
      <c r="E209" s="14" t="s">
        <v>67</v>
      </c>
      <c r="F209" s="15" t="s">
        <v>68</v>
      </c>
      <c r="G209" s="16" t="s">
        <v>64</v>
      </c>
      <c r="H209" s="235" t="s">
        <v>71</v>
      </c>
      <c r="I209" s="17" t="s">
        <v>310</v>
      </c>
      <c r="J209" s="228">
        <v>121997</v>
      </c>
      <c r="K209" s="18" t="s">
        <v>50</v>
      </c>
      <c r="L209" s="19" t="s">
        <v>51</v>
      </c>
      <c r="M209" s="213">
        <v>2019</v>
      </c>
      <c r="N209" s="20">
        <v>1598</v>
      </c>
      <c r="O209" s="185">
        <v>84</v>
      </c>
      <c r="P209" s="222">
        <v>5</v>
      </c>
      <c r="Q209" s="21">
        <v>43721</v>
      </c>
      <c r="R209" s="22">
        <v>45912</v>
      </c>
      <c r="S209" s="164">
        <v>45912</v>
      </c>
      <c r="T209" s="165">
        <v>45912</v>
      </c>
      <c r="U209" s="23" t="s">
        <v>52</v>
      </c>
      <c r="V209" s="24" t="s">
        <v>101</v>
      </c>
      <c r="W209" s="127"/>
      <c r="X209" s="281">
        <v>44000</v>
      </c>
      <c r="Z209" s="260"/>
      <c r="AA209" s="261"/>
      <c r="AB209" s="261"/>
      <c r="AC209" s="262"/>
      <c r="AD209" s="275">
        <f t="shared" si="15"/>
        <v>0</v>
      </c>
    </row>
    <row r="210" spans="1:30" ht="26.1" customHeight="1" x14ac:dyDescent="0.25">
      <c r="A210" s="10">
        <f t="shared" si="16"/>
        <v>205</v>
      </c>
      <c r="B210" s="11">
        <f t="shared" si="16"/>
        <v>23</v>
      </c>
      <c r="C210" s="12" t="s">
        <v>277</v>
      </c>
      <c r="D210" s="13" t="s">
        <v>1117</v>
      </c>
      <c r="E210" s="14" t="s">
        <v>67</v>
      </c>
      <c r="F210" s="15" t="s">
        <v>68</v>
      </c>
      <c r="G210" s="16" t="s">
        <v>64</v>
      </c>
      <c r="H210" s="235" t="s">
        <v>71</v>
      </c>
      <c r="I210" s="17" t="s">
        <v>311</v>
      </c>
      <c r="J210" s="228">
        <v>70396</v>
      </c>
      <c r="K210" s="18" t="s">
        <v>50</v>
      </c>
      <c r="L210" s="19" t="s">
        <v>51</v>
      </c>
      <c r="M210" s="213">
        <v>2019</v>
      </c>
      <c r="N210" s="20">
        <v>1598</v>
      </c>
      <c r="O210" s="185">
        <v>84</v>
      </c>
      <c r="P210" s="222">
        <v>5</v>
      </c>
      <c r="Q210" s="21">
        <v>43721</v>
      </c>
      <c r="R210" s="22">
        <v>45912</v>
      </c>
      <c r="S210" s="164">
        <v>45912</v>
      </c>
      <c r="T210" s="165">
        <v>45912</v>
      </c>
      <c r="U210" s="23" t="s">
        <v>52</v>
      </c>
      <c r="V210" s="24" t="s">
        <v>101</v>
      </c>
      <c r="W210" s="127"/>
      <c r="X210" s="281">
        <v>48200</v>
      </c>
      <c r="Z210" s="260"/>
      <c r="AA210" s="261"/>
      <c r="AB210" s="261"/>
      <c r="AC210" s="262"/>
      <c r="AD210" s="275">
        <f t="shared" si="15"/>
        <v>0</v>
      </c>
    </row>
    <row r="211" spans="1:30" ht="26.1" customHeight="1" x14ac:dyDescent="0.25">
      <c r="A211" s="10">
        <f t="shared" si="16"/>
        <v>206</v>
      </c>
      <c r="B211" s="11">
        <f t="shared" si="16"/>
        <v>24</v>
      </c>
      <c r="C211" s="12" t="s">
        <v>277</v>
      </c>
      <c r="D211" s="13" t="s">
        <v>1328</v>
      </c>
      <c r="E211" s="14" t="s">
        <v>67</v>
      </c>
      <c r="F211" s="15" t="s">
        <v>68</v>
      </c>
      <c r="G211" s="16" t="s">
        <v>64</v>
      </c>
      <c r="H211" s="235" t="s">
        <v>71</v>
      </c>
      <c r="I211" s="17" t="s">
        <v>318</v>
      </c>
      <c r="J211" s="228">
        <v>59708</v>
      </c>
      <c r="K211" s="18" t="s">
        <v>61</v>
      </c>
      <c r="L211" s="19" t="s">
        <v>51</v>
      </c>
      <c r="M211" s="213">
        <v>2022</v>
      </c>
      <c r="N211" s="20">
        <v>1461</v>
      </c>
      <c r="O211" s="185">
        <v>84</v>
      </c>
      <c r="P211" s="222">
        <v>5</v>
      </c>
      <c r="Q211" s="21">
        <v>44823</v>
      </c>
      <c r="R211" s="22">
        <v>45918</v>
      </c>
      <c r="S211" s="164">
        <v>45918</v>
      </c>
      <c r="T211" s="165">
        <v>45918</v>
      </c>
      <c r="U211" s="23" t="s">
        <v>73</v>
      </c>
      <c r="V211" s="24" t="s">
        <v>835</v>
      </c>
      <c r="W211" s="127"/>
      <c r="X211" s="281">
        <v>71400</v>
      </c>
      <c r="Z211" s="260"/>
      <c r="AA211" s="261"/>
      <c r="AB211" s="261"/>
      <c r="AC211" s="262"/>
      <c r="AD211" s="275">
        <f t="shared" si="15"/>
        <v>0</v>
      </c>
    </row>
    <row r="212" spans="1:30" ht="26.1" customHeight="1" x14ac:dyDescent="0.25">
      <c r="A212" s="10">
        <f t="shared" si="16"/>
        <v>207</v>
      </c>
      <c r="B212" s="11">
        <f t="shared" si="16"/>
        <v>25</v>
      </c>
      <c r="C212" s="12" t="s">
        <v>277</v>
      </c>
      <c r="D212" s="13" t="s">
        <v>1329</v>
      </c>
      <c r="E212" s="14" t="s">
        <v>67</v>
      </c>
      <c r="F212" s="15" t="s">
        <v>68</v>
      </c>
      <c r="G212" s="16" t="s">
        <v>64</v>
      </c>
      <c r="H212" s="235" t="s">
        <v>71</v>
      </c>
      <c r="I212" s="17" t="s">
        <v>319</v>
      </c>
      <c r="J212" s="228">
        <v>56481</v>
      </c>
      <c r="K212" s="18" t="s">
        <v>61</v>
      </c>
      <c r="L212" s="19" t="s">
        <v>51</v>
      </c>
      <c r="M212" s="213">
        <v>2022</v>
      </c>
      <c r="N212" s="20">
        <v>1461</v>
      </c>
      <c r="O212" s="185">
        <v>84</v>
      </c>
      <c r="P212" s="222">
        <v>5</v>
      </c>
      <c r="Q212" s="21">
        <v>44823</v>
      </c>
      <c r="R212" s="22">
        <v>45918</v>
      </c>
      <c r="S212" s="164">
        <v>45918</v>
      </c>
      <c r="T212" s="165">
        <v>45918</v>
      </c>
      <c r="U212" s="23" t="s">
        <v>73</v>
      </c>
      <c r="V212" s="24" t="s">
        <v>835</v>
      </c>
      <c r="W212" s="127"/>
      <c r="X212" s="281">
        <v>71900</v>
      </c>
      <c r="Z212" s="260"/>
      <c r="AA212" s="261"/>
      <c r="AB212" s="261"/>
      <c r="AC212" s="262"/>
      <c r="AD212" s="275">
        <f t="shared" si="15"/>
        <v>0</v>
      </c>
    </row>
    <row r="213" spans="1:30" ht="26.1" customHeight="1" x14ac:dyDescent="0.25">
      <c r="A213" s="10">
        <f t="shared" si="16"/>
        <v>208</v>
      </c>
      <c r="B213" s="11">
        <f t="shared" si="16"/>
        <v>26</v>
      </c>
      <c r="C213" s="12" t="s">
        <v>277</v>
      </c>
      <c r="D213" s="13" t="s">
        <v>1330</v>
      </c>
      <c r="E213" s="14" t="s">
        <v>67</v>
      </c>
      <c r="F213" s="15" t="s">
        <v>68</v>
      </c>
      <c r="G213" s="16" t="s">
        <v>64</v>
      </c>
      <c r="H213" s="235" t="s">
        <v>71</v>
      </c>
      <c r="I213" s="17" t="s">
        <v>320</v>
      </c>
      <c r="J213" s="228">
        <v>54149</v>
      </c>
      <c r="K213" s="18" t="s">
        <v>61</v>
      </c>
      <c r="L213" s="19" t="s">
        <v>51</v>
      </c>
      <c r="M213" s="213">
        <v>2022</v>
      </c>
      <c r="N213" s="20">
        <v>1461</v>
      </c>
      <c r="O213" s="185">
        <v>84</v>
      </c>
      <c r="P213" s="222">
        <v>5</v>
      </c>
      <c r="Q213" s="21">
        <v>44823</v>
      </c>
      <c r="R213" s="22">
        <v>45918</v>
      </c>
      <c r="S213" s="164">
        <v>45918</v>
      </c>
      <c r="T213" s="165">
        <v>45918</v>
      </c>
      <c r="U213" s="23" t="s">
        <v>73</v>
      </c>
      <c r="V213" s="24" t="s">
        <v>835</v>
      </c>
      <c r="W213" s="127"/>
      <c r="X213" s="281">
        <v>72300</v>
      </c>
      <c r="Z213" s="260"/>
      <c r="AA213" s="261"/>
      <c r="AB213" s="261"/>
      <c r="AC213" s="262"/>
      <c r="AD213" s="275">
        <f t="shared" si="15"/>
        <v>0</v>
      </c>
    </row>
    <row r="214" spans="1:30" ht="26.1" customHeight="1" x14ac:dyDescent="0.25">
      <c r="A214" s="10">
        <f t="shared" si="16"/>
        <v>209</v>
      </c>
      <c r="B214" s="11">
        <f t="shared" si="16"/>
        <v>27</v>
      </c>
      <c r="C214" s="12" t="s">
        <v>277</v>
      </c>
      <c r="D214" s="13" t="s">
        <v>1331</v>
      </c>
      <c r="E214" s="14" t="s">
        <v>67</v>
      </c>
      <c r="F214" s="15" t="s">
        <v>68</v>
      </c>
      <c r="G214" s="16" t="s">
        <v>64</v>
      </c>
      <c r="H214" s="235" t="s">
        <v>71</v>
      </c>
      <c r="I214" s="17" t="s">
        <v>321</v>
      </c>
      <c r="J214" s="228">
        <v>63398</v>
      </c>
      <c r="K214" s="18" t="s">
        <v>61</v>
      </c>
      <c r="L214" s="19" t="s">
        <v>51</v>
      </c>
      <c r="M214" s="213">
        <v>2022</v>
      </c>
      <c r="N214" s="20">
        <v>1461</v>
      </c>
      <c r="O214" s="185">
        <v>84</v>
      </c>
      <c r="P214" s="222">
        <v>5</v>
      </c>
      <c r="Q214" s="21">
        <v>44823</v>
      </c>
      <c r="R214" s="22">
        <v>45918</v>
      </c>
      <c r="S214" s="164">
        <v>45918</v>
      </c>
      <c r="T214" s="165">
        <v>45918</v>
      </c>
      <c r="U214" s="23" t="s">
        <v>73</v>
      </c>
      <c r="V214" s="24" t="s">
        <v>835</v>
      </c>
      <c r="W214" s="127"/>
      <c r="X214" s="281">
        <v>70800</v>
      </c>
      <c r="Z214" s="260"/>
      <c r="AA214" s="261"/>
      <c r="AB214" s="261"/>
      <c r="AC214" s="262"/>
      <c r="AD214" s="275">
        <f t="shared" si="15"/>
        <v>0</v>
      </c>
    </row>
    <row r="215" spans="1:30" ht="26.1" customHeight="1" x14ac:dyDescent="0.25">
      <c r="A215" s="10">
        <f t="shared" si="16"/>
        <v>210</v>
      </c>
      <c r="B215" s="11">
        <f t="shared" si="16"/>
        <v>28</v>
      </c>
      <c r="C215" s="12" t="s">
        <v>277</v>
      </c>
      <c r="D215" s="13" t="s">
        <v>1332</v>
      </c>
      <c r="E215" s="14" t="s">
        <v>67</v>
      </c>
      <c r="F215" s="15" t="s">
        <v>68</v>
      </c>
      <c r="G215" s="16" t="s">
        <v>64</v>
      </c>
      <c r="H215" s="235" t="s">
        <v>71</v>
      </c>
      <c r="I215" s="17" t="s">
        <v>322</v>
      </c>
      <c r="J215" s="228">
        <v>52303</v>
      </c>
      <c r="K215" s="18" t="s">
        <v>61</v>
      </c>
      <c r="L215" s="19" t="s">
        <v>51</v>
      </c>
      <c r="M215" s="213">
        <v>2022</v>
      </c>
      <c r="N215" s="20">
        <v>1461</v>
      </c>
      <c r="O215" s="185">
        <v>84</v>
      </c>
      <c r="P215" s="222">
        <v>5</v>
      </c>
      <c r="Q215" s="21">
        <v>44823</v>
      </c>
      <c r="R215" s="22">
        <v>45918</v>
      </c>
      <c r="S215" s="164">
        <v>45918</v>
      </c>
      <c r="T215" s="165">
        <v>45918</v>
      </c>
      <c r="U215" s="23" t="s">
        <v>73</v>
      </c>
      <c r="V215" s="24" t="s">
        <v>835</v>
      </c>
      <c r="W215" s="127"/>
      <c r="X215" s="281">
        <v>72600</v>
      </c>
      <c r="Z215" s="260"/>
      <c r="AA215" s="261"/>
      <c r="AB215" s="261"/>
      <c r="AC215" s="262"/>
      <c r="AD215" s="275">
        <f t="shared" si="15"/>
        <v>0</v>
      </c>
    </row>
    <row r="216" spans="1:30" ht="26.1" customHeight="1" x14ac:dyDescent="0.25">
      <c r="A216" s="10">
        <f t="shared" si="16"/>
        <v>211</v>
      </c>
      <c r="B216" s="11">
        <f t="shared" si="16"/>
        <v>29</v>
      </c>
      <c r="C216" s="12" t="s">
        <v>277</v>
      </c>
      <c r="D216" s="13" t="s">
        <v>845</v>
      </c>
      <c r="E216" s="14" t="s">
        <v>46</v>
      </c>
      <c r="F216" s="15" t="s">
        <v>47</v>
      </c>
      <c r="G216" s="16" t="s">
        <v>55</v>
      </c>
      <c r="H216" s="235" t="s">
        <v>71</v>
      </c>
      <c r="I216" s="17" t="s">
        <v>278</v>
      </c>
      <c r="J216" s="228">
        <v>209658</v>
      </c>
      <c r="K216" s="18" t="s">
        <v>50</v>
      </c>
      <c r="L216" s="19" t="s">
        <v>196</v>
      </c>
      <c r="M216" s="213">
        <v>2007</v>
      </c>
      <c r="N216" s="20">
        <v>1595</v>
      </c>
      <c r="O216" s="185">
        <v>75</v>
      </c>
      <c r="P216" s="222">
        <v>5</v>
      </c>
      <c r="Q216" s="21">
        <v>39364</v>
      </c>
      <c r="R216" s="22">
        <v>45941</v>
      </c>
      <c r="S216" s="164">
        <v>45938</v>
      </c>
      <c r="T216" s="165">
        <v>45938</v>
      </c>
      <c r="U216" s="23" t="s">
        <v>70</v>
      </c>
      <c r="V216" s="24" t="s">
        <v>97</v>
      </c>
      <c r="W216" s="127"/>
      <c r="X216" s="281">
        <v>10700</v>
      </c>
      <c r="Z216" s="260"/>
      <c r="AA216" s="261"/>
      <c r="AB216" s="261"/>
      <c r="AC216" s="262"/>
      <c r="AD216" s="275">
        <f t="shared" si="15"/>
        <v>0</v>
      </c>
    </row>
    <row r="217" spans="1:30" ht="26.1" customHeight="1" x14ac:dyDescent="0.25">
      <c r="A217" s="10">
        <f t="shared" ref="A217:B232" si="17">A216+1</f>
        <v>212</v>
      </c>
      <c r="B217" s="11">
        <f t="shared" si="17"/>
        <v>30</v>
      </c>
      <c r="C217" s="12" t="s">
        <v>277</v>
      </c>
      <c r="D217" s="13" t="s">
        <v>1462</v>
      </c>
      <c r="E217" s="14" t="s">
        <v>126</v>
      </c>
      <c r="F217" s="15" t="s">
        <v>127</v>
      </c>
      <c r="G217" s="16" t="s">
        <v>55</v>
      </c>
      <c r="H217" s="235" t="s">
        <v>71</v>
      </c>
      <c r="I217" s="17" t="s">
        <v>330</v>
      </c>
      <c r="J217" s="228">
        <v>7199</v>
      </c>
      <c r="K217" s="18" t="s">
        <v>836</v>
      </c>
      <c r="L217" s="19" t="s">
        <v>51</v>
      </c>
      <c r="M217" s="213">
        <v>2023</v>
      </c>
      <c r="N217" s="20">
        <v>999</v>
      </c>
      <c r="O217" s="185">
        <v>67</v>
      </c>
      <c r="P217" s="222">
        <v>5</v>
      </c>
      <c r="Q217" s="21">
        <v>45224</v>
      </c>
      <c r="R217" s="22">
        <v>45953</v>
      </c>
      <c r="S217" s="164">
        <v>45954</v>
      </c>
      <c r="T217" s="165">
        <v>45954</v>
      </c>
      <c r="U217" s="23" t="s">
        <v>73</v>
      </c>
      <c r="V217" s="24" t="s">
        <v>91</v>
      </c>
      <c r="W217" s="127"/>
      <c r="X217" s="281">
        <v>72100</v>
      </c>
      <c r="Z217" s="260"/>
      <c r="AA217" s="261"/>
      <c r="AB217" s="261"/>
      <c r="AC217" s="262"/>
      <c r="AD217" s="275">
        <f t="shared" si="15"/>
        <v>0</v>
      </c>
    </row>
    <row r="218" spans="1:30" ht="26.1" customHeight="1" x14ac:dyDescent="0.25">
      <c r="A218" s="10">
        <f t="shared" si="17"/>
        <v>213</v>
      </c>
      <c r="B218" s="11">
        <f t="shared" si="17"/>
        <v>31</v>
      </c>
      <c r="C218" s="12" t="s">
        <v>277</v>
      </c>
      <c r="D218" s="13" t="s">
        <v>1463</v>
      </c>
      <c r="E218" s="14" t="s">
        <v>126</v>
      </c>
      <c r="F218" s="15" t="s">
        <v>127</v>
      </c>
      <c r="G218" s="16" t="s">
        <v>55</v>
      </c>
      <c r="H218" s="235" t="s">
        <v>71</v>
      </c>
      <c r="I218" s="17" t="s">
        <v>331</v>
      </c>
      <c r="J218" s="228">
        <v>7389</v>
      </c>
      <c r="K218" s="18" t="s">
        <v>836</v>
      </c>
      <c r="L218" s="19" t="s">
        <v>51</v>
      </c>
      <c r="M218" s="213">
        <v>2023</v>
      </c>
      <c r="N218" s="20">
        <v>999</v>
      </c>
      <c r="O218" s="185">
        <v>67</v>
      </c>
      <c r="P218" s="222">
        <v>5</v>
      </c>
      <c r="Q218" s="21">
        <v>45224</v>
      </c>
      <c r="R218" s="22">
        <v>45953</v>
      </c>
      <c r="S218" s="164">
        <v>45954</v>
      </c>
      <c r="T218" s="165">
        <v>45954</v>
      </c>
      <c r="U218" s="23" t="s">
        <v>73</v>
      </c>
      <c r="V218" s="24" t="s">
        <v>91</v>
      </c>
      <c r="W218" s="127"/>
      <c r="X218" s="281">
        <v>72100</v>
      </c>
      <c r="Z218" s="260"/>
      <c r="AA218" s="261"/>
      <c r="AB218" s="261"/>
      <c r="AC218" s="262"/>
      <c r="AD218" s="275">
        <f t="shared" si="15"/>
        <v>0</v>
      </c>
    </row>
    <row r="219" spans="1:30" ht="26.1" customHeight="1" x14ac:dyDescent="0.25">
      <c r="A219" s="10">
        <f t="shared" si="17"/>
        <v>214</v>
      </c>
      <c r="B219" s="11">
        <f t="shared" si="17"/>
        <v>32</v>
      </c>
      <c r="C219" s="12" t="s">
        <v>277</v>
      </c>
      <c r="D219" s="13" t="s">
        <v>1464</v>
      </c>
      <c r="E219" s="14" t="s">
        <v>126</v>
      </c>
      <c r="F219" s="15" t="s">
        <v>127</v>
      </c>
      <c r="G219" s="16" t="s">
        <v>55</v>
      </c>
      <c r="H219" s="235" t="s">
        <v>71</v>
      </c>
      <c r="I219" s="17" t="s">
        <v>332</v>
      </c>
      <c r="J219" s="228">
        <v>7127</v>
      </c>
      <c r="K219" s="18" t="s">
        <v>836</v>
      </c>
      <c r="L219" s="19" t="s">
        <v>51</v>
      </c>
      <c r="M219" s="213">
        <v>2023</v>
      </c>
      <c r="N219" s="20">
        <v>999</v>
      </c>
      <c r="O219" s="185">
        <v>67</v>
      </c>
      <c r="P219" s="222">
        <v>5</v>
      </c>
      <c r="Q219" s="21">
        <v>45224</v>
      </c>
      <c r="R219" s="22">
        <v>45953</v>
      </c>
      <c r="S219" s="164">
        <v>45954</v>
      </c>
      <c r="T219" s="165">
        <v>45954</v>
      </c>
      <c r="U219" s="23" t="s">
        <v>73</v>
      </c>
      <c r="V219" s="24" t="s">
        <v>91</v>
      </c>
      <c r="W219" s="127"/>
      <c r="X219" s="281">
        <v>72100</v>
      </c>
      <c r="Z219" s="260"/>
      <c r="AA219" s="261"/>
      <c r="AB219" s="261"/>
      <c r="AC219" s="262"/>
      <c r="AD219" s="275">
        <f t="shared" si="15"/>
        <v>0</v>
      </c>
    </row>
    <row r="220" spans="1:30" ht="26.1" customHeight="1" x14ac:dyDescent="0.25">
      <c r="A220" s="10">
        <f t="shared" si="17"/>
        <v>215</v>
      </c>
      <c r="B220" s="11">
        <f t="shared" si="17"/>
        <v>33</v>
      </c>
      <c r="C220" s="12" t="s">
        <v>277</v>
      </c>
      <c r="D220" s="13" t="s">
        <v>1203</v>
      </c>
      <c r="E220" s="14" t="s">
        <v>67</v>
      </c>
      <c r="F220" s="15" t="s">
        <v>68</v>
      </c>
      <c r="G220" s="16" t="s">
        <v>64</v>
      </c>
      <c r="H220" s="235" t="s">
        <v>71</v>
      </c>
      <c r="I220" s="17" t="s">
        <v>312</v>
      </c>
      <c r="J220" s="228">
        <v>109181</v>
      </c>
      <c r="K220" s="18" t="s">
        <v>50</v>
      </c>
      <c r="L220" s="19" t="s">
        <v>51</v>
      </c>
      <c r="M220" s="213">
        <v>2020</v>
      </c>
      <c r="N220" s="20">
        <v>1332</v>
      </c>
      <c r="O220" s="185">
        <v>96</v>
      </c>
      <c r="P220" s="222">
        <v>5</v>
      </c>
      <c r="Q220" s="21">
        <v>44160</v>
      </c>
      <c r="R220" s="22">
        <v>45985</v>
      </c>
      <c r="S220" s="164">
        <v>45985</v>
      </c>
      <c r="T220" s="165">
        <v>45985</v>
      </c>
      <c r="U220" s="23" t="s">
        <v>70</v>
      </c>
      <c r="V220" s="24" t="s">
        <v>53</v>
      </c>
      <c r="W220" s="127"/>
      <c r="X220" s="281">
        <v>51000</v>
      </c>
      <c r="Z220" s="260"/>
      <c r="AA220" s="261"/>
      <c r="AB220" s="261"/>
      <c r="AC220" s="262"/>
      <c r="AD220" s="275">
        <f t="shared" si="15"/>
        <v>0</v>
      </c>
    </row>
    <row r="221" spans="1:30" ht="26.1" customHeight="1" x14ac:dyDescent="0.25">
      <c r="A221" s="10">
        <f t="shared" si="17"/>
        <v>216</v>
      </c>
      <c r="B221" s="11">
        <f t="shared" si="17"/>
        <v>34</v>
      </c>
      <c r="C221" s="12" t="s">
        <v>277</v>
      </c>
      <c r="D221" s="13" t="s">
        <v>1204</v>
      </c>
      <c r="E221" s="14" t="s">
        <v>67</v>
      </c>
      <c r="F221" s="15" t="s">
        <v>68</v>
      </c>
      <c r="G221" s="16" t="s">
        <v>64</v>
      </c>
      <c r="H221" s="235" t="s">
        <v>71</v>
      </c>
      <c r="I221" s="17" t="s">
        <v>313</v>
      </c>
      <c r="J221" s="228">
        <v>92178</v>
      </c>
      <c r="K221" s="18" t="s">
        <v>50</v>
      </c>
      <c r="L221" s="19" t="s">
        <v>51</v>
      </c>
      <c r="M221" s="213">
        <v>2020</v>
      </c>
      <c r="N221" s="20">
        <v>1332</v>
      </c>
      <c r="O221" s="185">
        <v>96</v>
      </c>
      <c r="P221" s="222">
        <v>5</v>
      </c>
      <c r="Q221" s="21">
        <v>44160</v>
      </c>
      <c r="R221" s="22">
        <v>45985</v>
      </c>
      <c r="S221" s="164">
        <v>45985</v>
      </c>
      <c r="T221" s="165">
        <v>45985</v>
      </c>
      <c r="U221" s="23" t="s">
        <v>70</v>
      </c>
      <c r="V221" s="24" t="s">
        <v>53</v>
      </c>
      <c r="W221" s="127"/>
      <c r="X221" s="281">
        <v>53100</v>
      </c>
      <c r="Z221" s="260"/>
      <c r="AA221" s="261"/>
      <c r="AB221" s="261"/>
      <c r="AC221" s="262"/>
      <c r="AD221" s="275">
        <f t="shared" si="15"/>
        <v>0</v>
      </c>
    </row>
    <row r="222" spans="1:30" ht="26.1" customHeight="1" x14ac:dyDescent="0.25">
      <c r="A222" s="10">
        <f t="shared" si="17"/>
        <v>217</v>
      </c>
      <c r="B222" s="11">
        <f t="shared" si="17"/>
        <v>35</v>
      </c>
      <c r="C222" s="12" t="s">
        <v>277</v>
      </c>
      <c r="D222" s="13" t="s">
        <v>1205</v>
      </c>
      <c r="E222" s="14" t="s">
        <v>67</v>
      </c>
      <c r="F222" s="15" t="s">
        <v>68</v>
      </c>
      <c r="G222" s="16" t="s">
        <v>64</v>
      </c>
      <c r="H222" s="235" t="s">
        <v>71</v>
      </c>
      <c r="I222" s="17" t="s">
        <v>314</v>
      </c>
      <c r="J222" s="228">
        <v>92885</v>
      </c>
      <c r="K222" s="18" t="s">
        <v>50</v>
      </c>
      <c r="L222" s="19" t="s">
        <v>51</v>
      </c>
      <c r="M222" s="213">
        <v>2020</v>
      </c>
      <c r="N222" s="20">
        <v>1332</v>
      </c>
      <c r="O222" s="185">
        <v>96</v>
      </c>
      <c r="P222" s="222">
        <v>5</v>
      </c>
      <c r="Q222" s="21">
        <v>44160</v>
      </c>
      <c r="R222" s="22">
        <v>45985</v>
      </c>
      <c r="S222" s="164">
        <v>45985</v>
      </c>
      <c r="T222" s="165">
        <v>45985</v>
      </c>
      <c r="U222" s="23" t="s">
        <v>70</v>
      </c>
      <c r="V222" s="24" t="s">
        <v>53</v>
      </c>
      <c r="W222" s="127"/>
      <c r="X222" s="281">
        <v>53000</v>
      </c>
      <c r="Z222" s="260"/>
      <c r="AA222" s="261"/>
      <c r="AB222" s="261"/>
      <c r="AC222" s="262"/>
      <c r="AD222" s="275">
        <f t="shared" si="15"/>
        <v>0</v>
      </c>
    </row>
    <row r="223" spans="1:30" ht="26.1" customHeight="1" x14ac:dyDescent="0.25">
      <c r="A223" s="10">
        <f t="shared" si="17"/>
        <v>218</v>
      </c>
      <c r="B223" s="11">
        <f t="shared" si="17"/>
        <v>36</v>
      </c>
      <c r="C223" s="12" t="s">
        <v>277</v>
      </c>
      <c r="D223" s="13" t="s">
        <v>1206</v>
      </c>
      <c r="E223" s="14" t="s">
        <v>67</v>
      </c>
      <c r="F223" s="15" t="s">
        <v>68</v>
      </c>
      <c r="G223" s="16" t="s">
        <v>64</v>
      </c>
      <c r="H223" s="235" t="s">
        <v>71</v>
      </c>
      <c r="I223" s="17" t="s">
        <v>315</v>
      </c>
      <c r="J223" s="228">
        <v>89271</v>
      </c>
      <c r="K223" s="18" t="s">
        <v>50</v>
      </c>
      <c r="L223" s="19" t="s">
        <v>51</v>
      </c>
      <c r="M223" s="213">
        <v>2020</v>
      </c>
      <c r="N223" s="20">
        <v>1332</v>
      </c>
      <c r="O223" s="185">
        <v>96</v>
      </c>
      <c r="P223" s="222">
        <v>5</v>
      </c>
      <c r="Q223" s="21">
        <v>44160</v>
      </c>
      <c r="R223" s="22">
        <v>45985</v>
      </c>
      <c r="S223" s="164">
        <v>45985</v>
      </c>
      <c r="T223" s="165">
        <v>45985</v>
      </c>
      <c r="U223" s="23" t="s">
        <v>70</v>
      </c>
      <c r="V223" s="24" t="s">
        <v>53</v>
      </c>
      <c r="W223" s="127"/>
      <c r="X223" s="281">
        <v>53500</v>
      </c>
      <c r="Z223" s="260"/>
      <c r="AA223" s="261"/>
      <c r="AB223" s="261"/>
      <c r="AC223" s="262"/>
      <c r="AD223" s="275">
        <f t="shared" si="15"/>
        <v>0</v>
      </c>
    </row>
    <row r="224" spans="1:30" ht="26.1" customHeight="1" x14ac:dyDescent="0.25">
      <c r="A224" s="10">
        <f t="shared" si="17"/>
        <v>219</v>
      </c>
      <c r="B224" s="11">
        <f t="shared" si="17"/>
        <v>37</v>
      </c>
      <c r="C224" s="12" t="s">
        <v>277</v>
      </c>
      <c r="D224" s="13" t="s">
        <v>1207</v>
      </c>
      <c r="E224" s="14" t="s">
        <v>67</v>
      </c>
      <c r="F224" s="15" t="s">
        <v>68</v>
      </c>
      <c r="G224" s="16" t="s">
        <v>64</v>
      </c>
      <c r="H224" s="235" t="s">
        <v>71</v>
      </c>
      <c r="I224" s="17" t="s">
        <v>316</v>
      </c>
      <c r="J224" s="228">
        <v>98057</v>
      </c>
      <c r="K224" s="18" t="s">
        <v>50</v>
      </c>
      <c r="L224" s="19" t="s">
        <v>51</v>
      </c>
      <c r="M224" s="213">
        <v>2020</v>
      </c>
      <c r="N224" s="20">
        <v>1332</v>
      </c>
      <c r="O224" s="185">
        <v>96</v>
      </c>
      <c r="P224" s="222">
        <v>5</v>
      </c>
      <c r="Q224" s="21">
        <v>44160</v>
      </c>
      <c r="R224" s="22">
        <v>45985</v>
      </c>
      <c r="S224" s="164">
        <v>45985</v>
      </c>
      <c r="T224" s="165">
        <v>45985</v>
      </c>
      <c r="U224" s="23" t="s">
        <v>70</v>
      </c>
      <c r="V224" s="24" t="s">
        <v>53</v>
      </c>
      <c r="W224" s="127"/>
      <c r="X224" s="281">
        <v>52400</v>
      </c>
      <c r="Z224" s="260"/>
      <c r="AA224" s="261"/>
      <c r="AB224" s="261"/>
      <c r="AC224" s="262"/>
      <c r="AD224" s="275">
        <f t="shared" si="15"/>
        <v>0</v>
      </c>
    </row>
    <row r="225" spans="1:30" ht="26.1" customHeight="1" x14ac:dyDescent="0.25">
      <c r="A225" s="10">
        <f t="shared" si="17"/>
        <v>220</v>
      </c>
      <c r="B225" s="11">
        <f t="shared" si="17"/>
        <v>38</v>
      </c>
      <c r="C225" s="12" t="s">
        <v>277</v>
      </c>
      <c r="D225" s="13" t="s">
        <v>1208</v>
      </c>
      <c r="E225" s="14" t="s">
        <v>67</v>
      </c>
      <c r="F225" s="15" t="s">
        <v>68</v>
      </c>
      <c r="G225" s="16" t="s">
        <v>64</v>
      </c>
      <c r="H225" s="235" t="s">
        <v>71</v>
      </c>
      <c r="I225" s="17" t="s">
        <v>317</v>
      </c>
      <c r="J225" s="228">
        <v>82126</v>
      </c>
      <c r="K225" s="18" t="s">
        <v>50</v>
      </c>
      <c r="L225" s="19" t="s">
        <v>51</v>
      </c>
      <c r="M225" s="213">
        <v>2020</v>
      </c>
      <c r="N225" s="20">
        <v>1332</v>
      </c>
      <c r="O225" s="185">
        <v>96</v>
      </c>
      <c r="P225" s="222">
        <v>5</v>
      </c>
      <c r="Q225" s="21">
        <v>44160</v>
      </c>
      <c r="R225" s="22">
        <v>45985</v>
      </c>
      <c r="S225" s="164">
        <v>45985</v>
      </c>
      <c r="T225" s="165">
        <v>45985</v>
      </c>
      <c r="U225" s="23" t="s">
        <v>70</v>
      </c>
      <c r="V225" s="24" t="s">
        <v>53</v>
      </c>
      <c r="W225" s="127"/>
      <c r="X225" s="281">
        <v>54400</v>
      </c>
      <c r="Z225" s="260"/>
      <c r="AA225" s="261"/>
      <c r="AB225" s="261"/>
      <c r="AC225" s="262"/>
      <c r="AD225" s="275">
        <f t="shared" si="15"/>
        <v>0</v>
      </c>
    </row>
    <row r="226" spans="1:30" ht="26.1" customHeight="1" x14ac:dyDescent="0.25">
      <c r="A226" s="10">
        <f t="shared" si="17"/>
        <v>221</v>
      </c>
      <c r="B226" s="11">
        <f t="shared" si="17"/>
        <v>39</v>
      </c>
      <c r="C226" s="12" t="s">
        <v>277</v>
      </c>
      <c r="D226" s="13" t="s">
        <v>1037</v>
      </c>
      <c r="E226" s="14" t="s">
        <v>67</v>
      </c>
      <c r="F226" s="15" t="s">
        <v>68</v>
      </c>
      <c r="G226" s="16" t="s">
        <v>64</v>
      </c>
      <c r="H226" s="235" t="s">
        <v>71</v>
      </c>
      <c r="I226" s="17" t="s">
        <v>302</v>
      </c>
      <c r="J226" s="228">
        <v>86115</v>
      </c>
      <c r="K226" s="18" t="s">
        <v>50</v>
      </c>
      <c r="L226" s="19" t="s">
        <v>51</v>
      </c>
      <c r="M226" s="213">
        <v>2018</v>
      </c>
      <c r="N226" s="20">
        <v>1598</v>
      </c>
      <c r="O226" s="185">
        <v>84</v>
      </c>
      <c r="P226" s="222">
        <v>5</v>
      </c>
      <c r="Q226" s="21">
        <v>43440</v>
      </c>
      <c r="R226" s="22">
        <v>45996</v>
      </c>
      <c r="S226" s="164">
        <v>45996</v>
      </c>
      <c r="T226" s="165">
        <v>45996</v>
      </c>
      <c r="U226" s="23" t="s">
        <v>52</v>
      </c>
      <c r="V226" s="24" t="s">
        <v>101</v>
      </c>
      <c r="W226" s="127"/>
      <c r="X226" s="281">
        <v>45800</v>
      </c>
      <c r="Z226" s="260"/>
      <c r="AA226" s="261"/>
      <c r="AB226" s="261"/>
      <c r="AC226" s="262"/>
      <c r="AD226" s="275">
        <f t="shared" si="15"/>
        <v>0</v>
      </c>
    </row>
    <row r="227" spans="1:30" ht="26.1" customHeight="1" x14ac:dyDescent="0.25">
      <c r="A227" s="10">
        <f t="shared" si="17"/>
        <v>222</v>
      </c>
      <c r="B227" s="11">
        <f t="shared" si="17"/>
        <v>40</v>
      </c>
      <c r="C227" s="12" t="s">
        <v>277</v>
      </c>
      <c r="D227" s="13" t="s">
        <v>1038</v>
      </c>
      <c r="E227" s="14" t="s">
        <v>67</v>
      </c>
      <c r="F227" s="15" t="s">
        <v>68</v>
      </c>
      <c r="G227" s="16" t="s">
        <v>64</v>
      </c>
      <c r="H227" s="235" t="s">
        <v>71</v>
      </c>
      <c r="I227" s="17" t="s">
        <v>303</v>
      </c>
      <c r="J227" s="228">
        <v>144858</v>
      </c>
      <c r="K227" s="18" t="s">
        <v>50</v>
      </c>
      <c r="L227" s="19" t="s">
        <v>51</v>
      </c>
      <c r="M227" s="213">
        <v>2018</v>
      </c>
      <c r="N227" s="20">
        <v>1598</v>
      </c>
      <c r="O227" s="185">
        <v>84</v>
      </c>
      <c r="P227" s="222">
        <v>5</v>
      </c>
      <c r="Q227" s="21">
        <v>43440</v>
      </c>
      <c r="R227" s="22">
        <v>45990</v>
      </c>
      <c r="S227" s="164">
        <v>45996</v>
      </c>
      <c r="T227" s="165">
        <v>45996</v>
      </c>
      <c r="U227" s="23" t="s">
        <v>52</v>
      </c>
      <c r="V227" s="24" t="s">
        <v>101</v>
      </c>
      <c r="W227" s="127"/>
      <c r="X227" s="281">
        <v>41000</v>
      </c>
      <c r="Z227" s="260"/>
      <c r="AA227" s="261"/>
      <c r="AB227" s="261"/>
      <c r="AC227" s="262"/>
      <c r="AD227" s="275">
        <f t="shared" si="15"/>
        <v>0</v>
      </c>
    </row>
    <row r="228" spans="1:30" ht="26.1" customHeight="1" x14ac:dyDescent="0.25">
      <c r="A228" s="10">
        <f t="shared" si="17"/>
        <v>223</v>
      </c>
      <c r="B228" s="11">
        <f t="shared" si="17"/>
        <v>41</v>
      </c>
      <c r="C228" s="12" t="s">
        <v>277</v>
      </c>
      <c r="D228" s="13" t="s">
        <v>1039</v>
      </c>
      <c r="E228" s="14" t="s">
        <v>67</v>
      </c>
      <c r="F228" s="15" t="s">
        <v>68</v>
      </c>
      <c r="G228" s="16" t="s">
        <v>64</v>
      </c>
      <c r="H228" s="235" t="s">
        <v>71</v>
      </c>
      <c r="I228" s="17" t="s">
        <v>304</v>
      </c>
      <c r="J228" s="228">
        <v>156749</v>
      </c>
      <c r="K228" s="18" t="s">
        <v>50</v>
      </c>
      <c r="L228" s="19" t="s">
        <v>51</v>
      </c>
      <c r="M228" s="213">
        <v>2018</v>
      </c>
      <c r="N228" s="20">
        <v>1598</v>
      </c>
      <c r="O228" s="185">
        <v>84</v>
      </c>
      <c r="P228" s="222">
        <v>5</v>
      </c>
      <c r="Q228" s="21">
        <v>43440</v>
      </c>
      <c r="R228" s="22">
        <v>45990</v>
      </c>
      <c r="S228" s="164">
        <v>45996</v>
      </c>
      <c r="T228" s="165">
        <v>45996</v>
      </c>
      <c r="U228" s="23" t="s">
        <v>52</v>
      </c>
      <c r="V228" s="24" t="s">
        <v>101</v>
      </c>
      <c r="W228" s="127"/>
      <c r="X228" s="281">
        <v>40000</v>
      </c>
      <c r="Z228" s="260"/>
      <c r="AA228" s="261"/>
      <c r="AB228" s="261"/>
      <c r="AC228" s="262"/>
      <c r="AD228" s="275">
        <f t="shared" si="15"/>
        <v>0</v>
      </c>
    </row>
    <row r="229" spans="1:30" ht="26.1" customHeight="1" x14ac:dyDescent="0.25">
      <c r="A229" s="10">
        <f t="shared" si="17"/>
        <v>224</v>
      </c>
      <c r="B229" s="11">
        <f t="shared" si="17"/>
        <v>42</v>
      </c>
      <c r="C229" s="12" t="s">
        <v>277</v>
      </c>
      <c r="D229" s="13" t="s">
        <v>846</v>
      </c>
      <c r="E229" s="14" t="s">
        <v>279</v>
      </c>
      <c r="F229" s="15" t="s">
        <v>47</v>
      </c>
      <c r="G229" s="16" t="s">
        <v>55</v>
      </c>
      <c r="H229" s="235" t="s">
        <v>71</v>
      </c>
      <c r="I229" s="17" t="s">
        <v>280</v>
      </c>
      <c r="J229" s="228">
        <v>231223</v>
      </c>
      <c r="K229" s="18" t="s">
        <v>50</v>
      </c>
      <c r="L229" s="19" t="s">
        <v>196</v>
      </c>
      <c r="M229" s="213">
        <v>2008</v>
      </c>
      <c r="N229" s="20">
        <v>1781</v>
      </c>
      <c r="O229" s="185">
        <v>110</v>
      </c>
      <c r="P229" s="222">
        <v>5</v>
      </c>
      <c r="Q229" s="21">
        <v>39790</v>
      </c>
      <c r="R229" s="22">
        <v>45990</v>
      </c>
      <c r="S229" s="164">
        <v>45998</v>
      </c>
      <c r="T229" s="165">
        <v>45998</v>
      </c>
      <c r="U229" s="23" t="s">
        <v>70</v>
      </c>
      <c r="V229" s="24" t="s">
        <v>97</v>
      </c>
      <c r="W229" s="127"/>
      <c r="X229" s="281">
        <v>11100</v>
      </c>
      <c r="Z229" s="260"/>
      <c r="AA229" s="261"/>
      <c r="AB229" s="261"/>
      <c r="AC229" s="262"/>
      <c r="AD229" s="275">
        <f t="shared" si="15"/>
        <v>0</v>
      </c>
    </row>
    <row r="230" spans="1:30" ht="26.1" customHeight="1" x14ac:dyDescent="0.25">
      <c r="A230" s="10">
        <f t="shared" si="17"/>
        <v>225</v>
      </c>
      <c r="B230" s="11">
        <f t="shared" si="17"/>
        <v>43</v>
      </c>
      <c r="C230" s="12" t="s">
        <v>277</v>
      </c>
      <c r="D230" s="13" t="s">
        <v>1040</v>
      </c>
      <c r="E230" s="14" t="s">
        <v>67</v>
      </c>
      <c r="F230" s="15" t="s">
        <v>68</v>
      </c>
      <c r="G230" s="16" t="s">
        <v>64</v>
      </c>
      <c r="H230" s="235" t="s">
        <v>71</v>
      </c>
      <c r="I230" s="17" t="s">
        <v>301</v>
      </c>
      <c r="J230" s="228">
        <v>144778</v>
      </c>
      <c r="K230" s="18" t="s">
        <v>50</v>
      </c>
      <c r="L230" s="19" t="s">
        <v>51</v>
      </c>
      <c r="M230" s="213">
        <v>2018</v>
      </c>
      <c r="N230" s="20">
        <v>1598</v>
      </c>
      <c r="O230" s="185">
        <v>84</v>
      </c>
      <c r="P230" s="222">
        <v>5</v>
      </c>
      <c r="Q230" s="21">
        <v>43446</v>
      </c>
      <c r="R230" s="22">
        <v>45997</v>
      </c>
      <c r="S230" s="164">
        <v>46002</v>
      </c>
      <c r="T230" s="165">
        <v>46002</v>
      </c>
      <c r="U230" s="23" t="s">
        <v>52</v>
      </c>
      <c r="V230" s="24" t="s">
        <v>101</v>
      </c>
      <c r="W230" s="127"/>
      <c r="X230" s="281">
        <v>41000</v>
      </c>
      <c r="Z230" s="260"/>
      <c r="AA230" s="261"/>
      <c r="AB230" s="261"/>
      <c r="AC230" s="262"/>
      <c r="AD230" s="275">
        <f t="shared" si="15"/>
        <v>0</v>
      </c>
    </row>
    <row r="231" spans="1:30" ht="26.1" customHeight="1" x14ac:dyDescent="0.25">
      <c r="A231" s="10">
        <f t="shared" si="17"/>
        <v>226</v>
      </c>
      <c r="B231" s="11">
        <f t="shared" si="17"/>
        <v>44</v>
      </c>
      <c r="C231" s="12" t="s">
        <v>277</v>
      </c>
      <c r="D231" s="13" t="s">
        <v>874</v>
      </c>
      <c r="E231" s="14" t="s">
        <v>147</v>
      </c>
      <c r="F231" s="15" t="s">
        <v>284</v>
      </c>
      <c r="G231" s="16" t="s">
        <v>64</v>
      </c>
      <c r="H231" s="235" t="s">
        <v>71</v>
      </c>
      <c r="I231" s="17" t="s">
        <v>285</v>
      </c>
      <c r="J231" s="228">
        <v>174057</v>
      </c>
      <c r="K231" s="18" t="s">
        <v>50</v>
      </c>
      <c r="L231" s="19" t="s">
        <v>196</v>
      </c>
      <c r="M231" s="213">
        <v>2013</v>
      </c>
      <c r="N231" s="20">
        <v>1586</v>
      </c>
      <c r="O231" s="185">
        <v>88</v>
      </c>
      <c r="P231" s="222">
        <v>5</v>
      </c>
      <c r="Q231" s="21">
        <v>41627</v>
      </c>
      <c r="R231" s="22">
        <v>45638</v>
      </c>
      <c r="S231" s="164">
        <v>46009</v>
      </c>
      <c r="T231" s="165">
        <v>46009</v>
      </c>
      <c r="U231" s="23" t="s">
        <v>70</v>
      </c>
      <c r="V231" s="24" t="s">
        <v>97</v>
      </c>
      <c r="W231" s="127"/>
      <c r="X231" s="281">
        <v>27000</v>
      </c>
      <c r="Z231" s="260"/>
      <c r="AA231" s="261"/>
      <c r="AB231" s="261"/>
      <c r="AC231" s="262"/>
      <c r="AD231" s="275">
        <f t="shared" si="15"/>
        <v>0</v>
      </c>
    </row>
    <row r="232" spans="1:30" ht="26.1" customHeight="1" x14ac:dyDescent="0.25">
      <c r="A232" s="10">
        <f t="shared" si="17"/>
        <v>227</v>
      </c>
      <c r="B232" s="11">
        <f t="shared" si="17"/>
        <v>45</v>
      </c>
      <c r="C232" s="12" t="s">
        <v>277</v>
      </c>
      <c r="D232" s="13" t="s">
        <v>875</v>
      </c>
      <c r="E232" s="14" t="s">
        <v>147</v>
      </c>
      <c r="F232" s="15" t="s">
        <v>284</v>
      </c>
      <c r="G232" s="16" t="s">
        <v>64</v>
      </c>
      <c r="H232" s="235" t="s">
        <v>71</v>
      </c>
      <c r="I232" s="17" t="s">
        <v>286</v>
      </c>
      <c r="J232" s="228">
        <v>179187</v>
      </c>
      <c r="K232" s="18" t="s">
        <v>50</v>
      </c>
      <c r="L232" s="19" t="s">
        <v>196</v>
      </c>
      <c r="M232" s="213">
        <v>2013</v>
      </c>
      <c r="N232" s="20">
        <v>1586</v>
      </c>
      <c r="O232" s="185">
        <v>88</v>
      </c>
      <c r="P232" s="222">
        <v>5</v>
      </c>
      <c r="Q232" s="21">
        <v>41627</v>
      </c>
      <c r="R232" s="22">
        <v>45997</v>
      </c>
      <c r="S232" s="164">
        <v>46009</v>
      </c>
      <c r="T232" s="165">
        <v>46009</v>
      </c>
      <c r="U232" s="23" t="s">
        <v>70</v>
      </c>
      <c r="V232" s="24" t="s">
        <v>97</v>
      </c>
      <c r="W232" s="127"/>
      <c r="X232" s="281">
        <v>26700</v>
      </c>
      <c r="Z232" s="260"/>
      <c r="AA232" s="261"/>
      <c r="AB232" s="261"/>
      <c r="AC232" s="262"/>
      <c r="AD232" s="275">
        <f t="shared" si="15"/>
        <v>0</v>
      </c>
    </row>
    <row r="233" spans="1:30" ht="26.1" customHeight="1" x14ac:dyDescent="0.25">
      <c r="A233" s="10">
        <f t="shared" ref="A233:B248" si="18">A232+1</f>
        <v>228</v>
      </c>
      <c r="B233" s="11">
        <f t="shared" si="18"/>
        <v>46</v>
      </c>
      <c r="C233" s="12" t="s">
        <v>277</v>
      </c>
      <c r="D233" s="13" t="s">
        <v>876</v>
      </c>
      <c r="E233" s="14" t="s">
        <v>147</v>
      </c>
      <c r="F233" s="15" t="s">
        <v>284</v>
      </c>
      <c r="G233" s="16" t="s">
        <v>64</v>
      </c>
      <c r="H233" s="235" t="s">
        <v>71</v>
      </c>
      <c r="I233" s="17" t="s">
        <v>287</v>
      </c>
      <c r="J233" s="228">
        <v>245149</v>
      </c>
      <c r="K233" s="18" t="s">
        <v>50</v>
      </c>
      <c r="L233" s="19" t="s">
        <v>196</v>
      </c>
      <c r="M233" s="213">
        <v>2013</v>
      </c>
      <c r="N233" s="20">
        <v>1586</v>
      </c>
      <c r="O233" s="185">
        <v>88</v>
      </c>
      <c r="P233" s="222">
        <v>5</v>
      </c>
      <c r="Q233" s="21">
        <v>41627</v>
      </c>
      <c r="R233" s="22">
        <v>45997</v>
      </c>
      <c r="S233" s="164">
        <v>46009</v>
      </c>
      <c r="T233" s="165">
        <v>46009</v>
      </c>
      <c r="U233" s="23" t="s">
        <v>70</v>
      </c>
      <c r="V233" s="24" t="s">
        <v>97</v>
      </c>
      <c r="W233" s="127"/>
      <c r="X233" s="281">
        <v>23200</v>
      </c>
      <c r="Z233" s="260"/>
      <c r="AA233" s="261"/>
      <c r="AB233" s="261"/>
      <c r="AC233" s="262"/>
      <c r="AD233" s="275">
        <f t="shared" si="15"/>
        <v>0</v>
      </c>
    </row>
    <row r="234" spans="1:30" ht="26.1" customHeight="1" x14ac:dyDescent="0.25">
      <c r="A234" s="10">
        <f t="shared" si="18"/>
        <v>229</v>
      </c>
      <c r="B234" s="11">
        <f t="shared" si="18"/>
        <v>47</v>
      </c>
      <c r="C234" s="12" t="s">
        <v>277</v>
      </c>
      <c r="D234" s="13" t="s">
        <v>877</v>
      </c>
      <c r="E234" s="14" t="s">
        <v>147</v>
      </c>
      <c r="F234" s="15" t="s">
        <v>284</v>
      </c>
      <c r="G234" s="16" t="s">
        <v>64</v>
      </c>
      <c r="H234" s="235" t="s">
        <v>71</v>
      </c>
      <c r="I234" s="17" t="s">
        <v>288</v>
      </c>
      <c r="J234" s="228">
        <v>216853</v>
      </c>
      <c r="K234" s="18" t="s">
        <v>50</v>
      </c>
      <c r="L234" s="19" t="s">
        <v>196</v>
      </c>
      <c r="M234" s="213">
        <v>2013</v>
      </c>
      <c r="N234" s="20">
        <v>1586</v>
      </c>
      <c r="O234" s="185">
        <v>88</v>
      </c>
      <c r="P234" s="222">
        <v>5</v>
      </c>
      <c r="Q234" s="21">
        <v>41627</v>
      </c>
      <c r="R234" s="22">
        <v>45697</v>
      </c>
      <c r="S234" s="164">
        <v>46009</v>
      </c>
      <c r="T234" s="165">
        <v>46009</v>
      </c>
      <c r="U234" s="23" t="s">
        <v>70</v>
      </c>
      <c r="V234" s="24" t="s">
        <v>101</v>
      </c>
      <c r="W234" s="127"/>
      <c r="X234" s="281">
        <v>24700</v>
      </c>
      <c r="Z234" s="260"/>
      <c r="AA234" s="261"/>
      <c r="AB234" s="261"/>
      <c r="AC234" s="262"/>
      <c r="AD234" s="275">
        <f t="shared" si="15"/>
        <v>0</v>
      </c>
    </row>
    <row r="235" spans="1:30" ht="26.1" customHeight="1" x14ac:dyDescent="0.25">
      <c r="A235" s="10">
        <f t="shared" si="18"/>
        <v>230</v>
      </c>
      <c r="B235" s="11">
        <f t="shared" si="18"/>
        <v>48</v>
      </c>
      <c r="C235" s="12" t="s">
        <v>277</v>
      </c>
      <c r="D235" s="13" t="s">
        <v>878</v>
      </c>
      <c r="E235" s="14" t="s">
        <v>147</v>
      </c>
      <c r="F235" s="15" t="s">
        <v>284</v>
      </c>
      <c r="G235" s="16" t="s">
        <v>64</v>
      </c>
      <c r="H235" s="235" t="s">
        <v>71</v>
      </c>
      <c r="I235" s="17" t="s">
        <v>289</v>
      </c>
      <c r="J235" s="228">
        <v>230541</v>
      </c>
      <c r="K235" s="18" t="s">
        <v>50</v>
      </c>
      <c r="L235" s="19" t="s">
        <v>196</v>
      </c>
      <c r="M235" s="213">
        <v>2013</v>
      </c>
      <c r="N235" s="20">
        <v>1586</v>
      </c>
      <c r="O235" s="185">
        <v>88</v>
      </c>
      <c r="P235" s="222">
        <v>5</v>
      </c>
      <c r="Q235" s="21">
        <v>41627</v>
      </c>
      <c r="R235" s="22">
        <v>45690</v>
      </c>
      <c r="S235" s="164">
        <v>46009</v>
      </c>
      <c r="T235" s="165">
        <v>46009</v>
      </c>
      <c r="U235" s="23" t="s">
        <v>70</v>
      </c>
      <c r="V235" s="24" t="s">
        <v>97</v>
      </c>
      <c r="W235" s="127"/>
      <c r="X235" s="281">
        <v>24000</v>
      </c>
      <c r="Z235" s="260"/>
      <c r="AA235" s="261"/>
      <c r="AB235" s="261"/>
      <c r="AC235" s="262"/>
      <c r="AD235" s="275">
        <f t="shared" si="15"/>
        <v>0</v>
      </c>
    </row>
    <row r="236" spans="1:30" ht="26.1" customHeight="1" x14ac:dyDescent="0.25">
      <c r="A236" s="10">
        <f t="shared" si="18"/>
        <v>231</v>
      </c>
      <c r="B236" s="11">
        <f t="shared" si="18"/>
        <v>49</v>
      </c>
      <c r="C236" s="12" t="s">
        <v>277</v>
      </c>
      <c r="D236" s="13" t="s">
        <v>1500</v>
      </c>
      <c r="E236" s="14" t="s">
        <v>46</v>
      </c>
      <c r="F236" s="15" t="s">
        <v>47</v>
      </c>
      <c r="G236" s="16" t="s">
        <v>55</v>
      </c>
      <c r="H236" s="235" t="s">
        <v>71</v>
      </c>
      <c r="I236" s="17" t="s">
        <v>335</v>
      </c>
      <c r="J236" s="228">
        <v>1821</v>
      </c>
      <c r="K236" s="18" t="s">
        <v>50</v>
      </c>
      <c r="L236" s="19" t="s">
        <v>51</v>
      </c>
      <c r="M236" s="213">
        <v>2024</v>
      </c>
      <c r="N236" s="20">
        <v>1498</v>
      </c>
      <c r="O236" s="185">
        <v>110</v>
      </c>
      <c r="P236" s="222">
        <v>5</v>
      </c>
      <c r="Q236" s="21">
        <v>45635</v>
      </c>
      <c r="R236" s="22">
        <v>46729</v>
      </c>
      <c r="S236" s="164">
        <v>45999</v>
      </c>
      <c r="T236" s="165">
        <v>45999</v>
      </c>
      <c r="U236" s="23" t="s">
        <v>73</v>
      </c>
      <c r="V236" s="24" t="s">
        <v>91</v>
      </c>
      <c r="W236" s="127"/>
      <c r="X236" s="281">
        <v>120000</v>
      </c>
      <c r="Z236" s="260"/>
      <c r="AA236" s="261"/>
      <c r="AB236" s="261"/>
      <c r="AC236" s="262"/>
      <c r="AD236" s="275">
        <f t="shared" si="15"/>
        <v>0</v>
      </c>
    </row>
    <row r="237" spans="1:30" ht="26.1" customHeight="1" x14ac:dyDescent="0.25">
      <c r="A237" s="10">
        <f t="shared" si="18"/>
        <v>232</v>
      </c>
      <c r="B237" s="11">
        <f t="shared" si="18"/>
        <v>50</v>
      </c>
      <c r="C237" s="12" t="s">
        <v>277</v>
      </c>
      <c r="D237" s="13" t="s">
        <v>1501</v>
      </c>
      <c r="E237" s="14" t="s">
        <v>67</v>
      </c>
      <c r="F237" s="15" t="s">
        <v>68</v>
      </c>
      <c r="G237" s="16" t="s">
        <v>64</v>
      </c>
      <c r="H237" s="235" t="s">
        <v>71</v>
      </c>
      <c r="I237" s="17" t="s">
        <v>333</v>
      </c>
      <c r="J237" s="228">
        <v>161</v>
      </c>
      <c r="K237" s="18" t="s">
        <v>131</v>
      </c>
      <c r="L237" s="19" t="s">
        <v>51</v>
      </c>
      <c r="M237" s="213">
        <v>2024</v>
      </c>
      <c r="N237" s="20">
        <v>1199</v>
      </c>
      <c r="O237" s="185">
        <v>96</v>
      </c>
      <c r="P237" s="222">
        <v>5</v>
      </c>
      <c r="Q237" s="21">
        <v>45636</v>
      </c>
      <c r="R237" s="22">
        <v>46730</v>
      </c>
      <c r="S237" s="164">
        <v>46000</v>
      </c>
      <c r="T237" s="165">
        <v>46000</v>
      </c>
      <c r="U237" s="23" t="s">
        <v>73</v>
      </c>
      <c r="V237" s="24" t="s">
        <v>91</v>
      </c>
      <c r="W237" s="127"/>
      <c r="X237" s="281">
        <v>97000</v>
      </c>
      <c r="Z237" s="260"/>
      <c r="AA237" s="261"/>
      <c r="AB237" s="261"/>
      <c r="AC237" s="262"/>
      <c r="AD237" s="275">
        <f t="shared" si="15"/>
        <v>0</v>
      </c>
    </row>
    <row r="238" spans="1:30" ht="26.1" customHeight="1" x14ac:dyDescent="0.25">
      <c r="A238" s="10">
        <f t="shared" si="18"/>
        <v>233</v>
      </c>
      <c r="B238" s="11">
        <f t="shared" si="18"/>
        <v>51</v>
      </c>
      <c r="C238" s="42" t="s">
        <v>277</v>
      </c>
      <c r="D238" s="43" t="s">
        <v>856</v>
      </c>
      <c r="E238" s="44" t="s">
        <v>837</v>
      </c>
      <c r="F238" s="45" t="s">
        <v>838</v>
      </c>
      <c r="G238" s="46" t="s">
        <v>55</v>
      </c>
      <c r="H238" s="238" t="s">
        <v>71</v>
      </c>
      <c r="I238" s="47" t="s">
        <v>281</v>
      </c>
      <c r="J238" s="231">
        <v>196821</v>
      </c>
      <c r="K238" s="48" t="s">
        <v>61</v>
      </c>
      <c r="L238" s="19" t="s">
        <v>196</v>
      </c>
      <c r="M238" s="217">
        <v>2011</v>
      </c>
      <c r="N238" s="182">
        <v>1582</v>
      </c>
      <c r="O238" s="188">
        <v>85</v>
      </c>
      <c r="P238" s="225">
        <v>5</v>
      </c>
      <c r="Q238" s="49">
        <v>40766</v>
      </c>
      <c r="R238" s="50">
        <v>45885</v>
      </c>
      <c r="S238" s="173">
        <v>46053</v>
      </c>
      <c r="T238" s="174">
        <v>46053</v>
      </c>
      <c r="U238" s="51" t="s">
        <v>52</v>
      </c>
      <c r="V238" s="52" t="s">
        <v>97</v>
      </c>
      <c r="W238" s="134"/>
      <c r="X238" s="281">
        <v>16600</v>
      </c>
      <c r="Z238" s="260"/>
      <c r="AA238" s="261"/>
      <c r="AB238" s="261"/>
      <c r="AC238" s="262"/>
      <c r="AD238" s="275">
        <f t="shared" si="15"/>
        <v>0</v>
      </c>
    </row>
    <row r="239" spans="1:30" ht="26.1" customHeight="1" thickBot="1" x14ac:dyDescent="0.3">
      <c r="A239" s="10">
        <f t="shared" si="18"/>
        <v>234</v>
      </c>
      <c r="B239" s="11">
        <f t="shared" si="18"/>
        <v>52</v>
      </c>
      <c r="C239" s="139" t="s">
        <v>277</v>
      </c>
      <c r="D239" s="141" t="s">
        <v>861</v>
      </c>
      <c r="E239" s="143" t="s">
        <v>837</v>
      </c>
      <c r="F239" s="145" t="s">
        <v>838</v>
      </c>
      <c r="G239" s="147" t="s">
        <v>55</v>
      </c>
      <c r="H239" s="237" t="s">
        <v>71</v>
      </c>
      <c r="I239" s="149" t="s">
        <v>283</v>
      </c>
      <c r="J239" s="230">
        <v>195985</v>
      </c>
      <c r="K239" s="151" t="s">
        <v>50</v>
      </c>
      <c r="L239" s="35" t="s">
        <v>196</v>
      </c>
      <c r="M239" s="216">
        <v>2012</v>
      </c>
      <c r="N239" s="181">
        <v>1591</v>
      </c>
      <c r="O239" s="187">
        <v>92</v>
      </c>
      <c r="P239" s="224">
        <v>5</v>
      </c>
      <c r="Q239" s="153">
        <v>41169</v>
      </c>
      <c r="R239" s="155">
        <v>45932</v>
      </c>
      <c r="S239" s="171">
        <v>46053</v>
      </c>
      <c r="T239" s="172">
        <v>46053</v>
      </c>
      <c r="U239" s="157" t="s">
        <v>52</v>
      </c>
      <c r="V239" s="159" t="s">
        <v>97</v>
      </c>
      <c r="W239" s="162"/>
      <c r="X239" s="282">
        <v>29700</v>
      </c>
      <c r="Z239" s="257"/>
      <c r="AA239" s="258"/>
      <c r="AB239" s="258"/>
      <c r="AC239" s="263"/>
      <c r="AD239" s="274">
        <f t="shared" si="15"/>
        <v>0</v>
      </c>
    </row>
    <row r="240" spans="1:30" ht="26.1" customHeight="1" x14ac:dyDescent="0.25">
      <c r="A240" s="10">
        <f t="shared" si="18"/>
        <v>235</v>
      </c>
      <c r="B240" s="11">
        <v>1</v>
      </c>
      <c r="C240" s="12" t="s">
        <v>336</v>
      </c>
      <c r="D240" s="13" t="s">
        <v>992</v>
      </c>
      <c r="E240" s="14" t="s">
        <v>67</v>
      </c>
      <c r="F240" s="15" t="s">
        <v>68</v>
      </c>
      <c r="G240" s="16" t="s">
        <v>64</v>
      </c>
      <c r="H240" s="235" t="s">
        <v>71</v>
      </c>
      <c r="I240" s="17" t="s">
        <v>351</v>
      </c>
      <c r="J240" s="228">
        <v>115440</v>
      </c>
      <c r="K240" s="18" t="s">
        <v>50</v>
      </c>
      <c r="L240" s="19" t="s">
        <v>51</v>
      </c>
      <c r="M240" s="213">
        <v>2017</v>
      </c>
      <c r="N240" s="20">
        <v>1600</v>
      </c>
      <c r="O240" s="185">
        <v>84</v>
      </c>
      <c r="P240" s="222">
        <v>5</v>
      </c>
      <c r="Q240" s="21">
        <v>42884</v>
      </c>
      <c r="R240" s="22">
        <v>45800</v>
      </c>
      <c r="S240" s="164">
        <v>45805</v>
      </c>
      <c r="T240" s="165">
        <v>45805</v>
      </c>
      <c r="U240" s="23" t="s">
        <v>52</v>
      </c>
      <c r="V240" s="24" t="s">
        <v>101</v>
      </c>
      <c r="W240" s="132"/>
      <c r="X240" s="283">
        <v>40200</v>
      </c>
      <c r="Z240" s="253"/>
      <c r="AA240" s="254"/>
      <c r="AB240" s="254"/>
      <c r="AC240" s="276"/>
      <c r="AD240" s="272">
        <f t="shared" si="15"/>
        <v>0</v>
      </c>
    </row>
    <row r="241" spans="1:30" ht="26.1" customHeight="1" x14ac:dyDescent="0.25">
      <c r="A241" s="10">
        <f t="shared" si="18"/>
        <v>236</v>
      </c>
      <c r="B241" s="11">
        <f>B240+1</f>
        <v>2</v>
      </c>
      <c r="C241" s="12" t="s">
        <v>336</v>
      </c>
      <c r="D241" s="13" t="s">
        <v>993</v>
      </c>
      <c r="E241" s="14" t="s">
        <v>67</v>
      </c>
      <c r="F241" s="15" t="s">
        <v>68</v>
      </c>
      <c r="G241" s="16" t="s">
        <v>64</v>
      </c>
      <c r="H241" s="235" t="s">
        <v>71</v>
      </c>
      <c r="I241" s="17" t="s">
        <v>352</v>
      </c>
      <c r="J241" s="228">
        <v>114300</v>
      </c>
      <c r="K241" s="18" t="s">
        <v>50</v>
      </c>
      <c r="L241" s="19" t="s">
        <v>51</v>
      </c>
      <c r="M241" s="213">
        <v>2017</v>
      </c>
      <c r="N241" s="20">
        <v>1600</v>
      </c>
      <c r="O241" s="185">
        <v>84</v>
      </c>
      <c r="P241" s="222">
        <v>5</v>
      </c>
      <c r="Q241" s="21">
        <v>42884</v>
      </c>
      <c r="R241" s="22">
        <v>45798</v>
      </c>
      <c r="S241" s="164">
        <v>45805</v>
      </c>
      <c r="T241" s="165">
        <v>45805</v>
      </c>
      <c r="U241" s="23" t="s">
        <v>52</v>
      </c>
      <c r="V241" s="24" t="s">
        <v>101</v>
      </c>
      <c r="W241" s="127"/>
      <c r="X241" s="281">
        <v>40300</v>
      </c>
      <c r="Z241" s="260"/>
      <c r="AA241" s="261"/>
      <c r="AB241" s="261"/>
      <c r="AC241" s="262"/>
      <c r="AD241" s="275">
        <f t="shared" si="15"/>
        <v>0</v>
      </c>
    </row>
    <row r="242" spans="1:30" ht="26.1" customHeight="1" x14ac:dyDescent="0.25">
      <c r="A242" s="10">
        <f t="shared" si="18"/>
        <v>237</v>
      </c>
      <c r="B242" s="11">
        <f t="shared" si="18"/>
        <v>3</v>
      </c>
      <c r="C242" s="12" t="s">
        <v>336</v>
      </c>
      <c r="D242" s="13" t="s">
        <v>904</v>
      </c>
      <c r="E242" s="14" t="s">
        <v>147</v>
      </c>
      <c r="F242" s="15" t="s">
        <v>290</v>
      </c>
      <c r="G242" s="16" t="s">
        <v>64</v>
      </c>
      <c r="H242" s="235" t="s">
        <v>71</v>
      </c>
      <c r="I242" s="17" t="s">
        <v>341</v>
      </c>
      <c r="J242" s="228">
        <v>211278</v>
      </c>
      <c r="K242" s="18" t="s">
        <v>50</v>
      </c>
      <c r="L242" s="19" t="s">
        <v>196</v>
      </c>
      <c r="M242" s="213">
        <v>2014</v>
      </c>
      <c r="N242" s="20">
        <v>1300</v>
      </c>
      <c r="O242" s="185">
        <v>62.5</v>
      </c>
      <c r="P242" s="222">
        <v>4</v>
      </c>
      <c r="Q242" s="21">
        <v>41796</v>
      </c>
      <c r="R242" s="22">
        <v>45797</v>
      </c>
      <c r="S242" s="164">
        <v>45813</v>
      </c>
      <c r="T242" s="165">
        <v>45813</v>
      </c>
      <c r="U242" s="23" t="s">
        <v>52</v>
      </c>
      <c r="V242" s="24" t="s">
        <v>97</v>
      </c>
      <c r="W242" s="127"/>
      <c r="X242" s="281">
        <v>30500</v>
      </c>
      <c r="Z242" s="260"/>
      <c r="AA242" s="261"/>
      <c r="AB242" s="261"/>
      <c r="AC242" s="262"/>
      <c r="AD242" s="275">
        <f t="shared" si="15"/>
        <v>0</v>
      </c>
    </row>
    <row r="243" spans="1:30" ht="26.1" customHeight="1" x14ac:dyDescent="0.25">
      <c r="A243" s="10">
        <f t="shared" si="18"/>
        <v>238</v>
      </c>
      <c r="B243" s="11">
        <f t="shared" si="18"/>
        <v>4</v>
      </c>
      <c r="C243" s="12" t="s">
        <v>336</v>
      </c>
      <c r="D243" s="13" t="s">
        <v>935</v>
      </c>
      <c r="E243" s="14" t="s">
        <v>67</v>
      </c>
      <c r="F243" s="15" t="s">
        <v>68</v>
      </c>
      <c r="G243" s="16" t="s">
        <v>64</v>
      </c>
      <c r="H243" s="235" t="s">
        <v>71</v>
      </c>
      <c r="I243" s="17" t="s">
        <v>345</v>
      </c>
      <c r="J243" s="228">
        <v>114300</v>
      </c>
      <c r="K243" s="18" t="s">
        <v>50</v>
      </c>
      <c r="L243" s="19" t="s">
        <v>196</v>
      </c>
      <c r="M243" s="213">
        <v>2015</v>
      </c>
      <c r="N243" s="20">
        <v>1600</v>
      </c>
      <c r="O243" s="185">
        <v>84</v>
      </c>
      <c r="P243" s="222">
        <v>5</v>
      </c>
      <c r="Q243" s="21">
        <v>42180</v>
      </c>
      <c r="R243" s="22">
        <v>45820</v>
      </c>
      <c r="S243" s="164">
        <v>45832</v>
      </c>
      <c r="T243" s="165">
        <v>45832</v>
      </c>
      <c r="U243" s="23" t="s">
        <v>52</v>
      </c>
      <c r="V243" s="24" t="s">
        <v>97</v>
      </c>
      <c r="W243" s="127"/>
      <c r="X243" s="281">
        <v>34100</v>
      </c>
      <c r="Z243" s="260"/>
      <c r="AA243" s="261"/>
      <c r="AB243" s="261"/>
      <c r="AC243" s="262"/>
      <c r="AD243" s="275">
        <f t="shared" si="15"/>
        <v>0</v>
      </c>
    </row>
    <row r="244" spans="1:30" ht="26.1" customHeight="1" x14ac:dyDescent="0.25">
      <c r="A244" s="10">
        <f t="shared" si="18"/>
        <v>239</v>
      </c>
      <c r="B244" s="11">
        <f t="shared" si="18"/>
        <v>5</v>
      </c>
      <c r="C244" s="12" t="s">
        <v>336</v>
      </c>
      <c r="D244" s="13" t="s">
        <v>936</v>
      </c>
      <c r="E244" s="14" t="s">
        <v>67</v>
      </c>
      <c r="F244" s="15" t="s">
        <v>68</v>
      </c>
      <c r="G244" s="16" t="s">
        <v>64</v>
      </c>
      <c r="H244" s="235" t="s">
        <v>71</v>
      </c>
      <c r="I244" s="17" t="s">
        <v>346</v>
      </c>
      <c r="J244" s="228">
        <v>197611</v>
      </c>
      <c r="K244" s="18" t="s">
        <v>50</v>
      </c>
      <c r="L244" s="19" t="s">
        <v>196</v>
      </c>
      <c r="M244" s="213">
        <v>2015</v>
      </c>
      <c r="N244" s="20">
        <v>1600</v>
      </c>
      <c r="O244" s="185">
        <v>84</v>
      </c>
      <c r="P244" s="222">
        <v>5</v>
      </c>
      <c r="Q244" s="21">
        <v>42180</v>
      </c>
      <c r="R244" s="22">
        <v>45813</v>
      </c>
      <c r="S244" s="164">
        <v>45832</v>
      </c>
      <c r="T244" s="165">
        <v>45832</v>
      </c>
      <c r="U244" s="23" t="s">
        <v>52</v>
      </c>
      <c r="V244" s="24" t="s">
        <v>97</v>
      </c>
      <c r="W244" s="127"/>
      <c r="X244" s="281">
        <v>29400</v>
      </c>
      <c r="Z244" s="260"/>
      <c r="AA244" s="261"/>
      <c r="AB244" s="261"/>
      <c r="AC244" s="262"/>
      <c r="AD244" s="275">
        <f t="shared" si="15"/>
        <v>0</v>
      </c>
    </row>
    <row r="245" spans="1:30" ht="26.1" customHeight="1" x14ac:dyDescent="0.25">
      <c r="A245" s="10">
        <f t="shared" si="18"/>
        <v>240</v>
      </c>
      <c r="B245" s="11">
        <f t="shared" si="18"/>
        <v>6</v>
      </c>
      <c r="C245" s="12" t="s">
        <v>336</v>
      </c>
      <c r="D245" s="13" t="s">
        <v>937</v>
      </c>
      <c r="E245" s="14" t="s">
        <v>147</v>
      </c>
      <c r="F245" s="15" t="s">
        <v>290</v>
      </c>
      <c r="G245" s="16" t="s">
        <v>64</v>
      </c>
      <c r="H245" s="235" t="s">
        <v>71</v>
      </c>
      <c r="I245" s="17" t="s">
        <v>347</v>
      </c>
      <c r="J245" s="228">
        <v>254887</v>
      </c>
      <c r="K245" s="18" t="s">
        <v>50</v>
      </c>
      <c r="L245" s="19" t="s">
        <v>196</v>
      </c>
      <c r="M245" s="213">
        <v>2015</v>
      </c>
      <c r="N245" s="20">
        <v>1300</v>
      </c>
      <c r="O245" s="185">
        <v>62.5</v>
      </c>
      <c r="P245" s="222">
        <v>4</v>
      </c>
      <c r="Q245" s="21">
        <v>42180</v>
      </c>
      <c r="R245" s="22">
        <v>45827</v>
      </c>
      <c r="S245" s="164">
        <v>45832</v>
      </c>
      <c r="T245" s="165">
        <v>45832</v>
      </c>
      <c r="U245" s="23" t="s">
        <v>52</v>
      </c>
      <c r="V245" s="24" t="s">
        <v>97</v>
      </c>
      <c r="W245" s="127"/>
      <c r="X245" s="281">
        <v>28400</v>
      </c>
      <c r="Z245" s="260"/>
      <c r="AA245" s="261"/>
      <c r="AB245" s="261"/>
      <c r="AC245" s="262"/>
      <c r="AD245" s="275">
        <f t="shared" si="15"/>
        <v>0</v>
      </c>
    </row>
    <row r="246" spans="1:30" ht="26.1" customHeight="1" x14ac:dyDescent="0.25">
      <c r="A246" s="10">
        <f t="shared" si="18"/>
        <v>241</v>
      </c>
      <c r="B246" s="11">
        <f t="shared" si="18"/>
        <v>7</v>
      </c>
      <c r="C246" s="12" t="s">
        <v>336</v>
      </c>
      <c r="D246" s="13" t="s">
        <v>938</v>
      </c>
      <c r="E246" s="14" t="s">
        <v>147</v>
      </c>
      <c r="F246" s="15" t="s">
        <v>290</v>
      </c>
      <c r="G246" s="16" t="s">
        <v>64</v>
      </c>
      <c r="H246" s="235" t="s">
        <v>71</v>
      </c>
      <c r="I246" s="17" t="s">
        <v>348</v>
      </c>
      <c r="J246" s="228">
        <v>280023</v>
      </c>
      <c r="K246" s="18" t="s">
        <v>50</v>
      </c>
      <c r="L246" s="19" t="s">
        <v>196</v>
      </c>
      <c r="M246" s="213">
        <v>2015</v>
      </c>
      <c r="N246" s="20">
        <v>1300</v>
      </c>
      <c r="O246" s="185">
        <v>62.5</v>
      </c>
      <c r="P246" s="222">
        <v>4</v>
      </c>
      <c r="Q246" s="21">
        <v>42180</v>
      </c>
      <c r="R246" s="22">
        <v>45821</v>
      </c>
      <c r="S246" s="164">
        <v>45832</v>
      </c>
      <c r="T246" s="165">
        <v>45832</v>
      </c>
      <c r="U246" s="23" t="s">
        <v>52</v>
      </c>
      <c r="V246" s="24" t="s">
        <v>97</v>
      </c>
      <c r="W246" s="127"/>
      <c r="X246" s="281">
        <v>27900</v>
      </c>
      <c r="Z246" s="260"/>
      <c r="AA246" s="261"/>
      <c r="AB246" s="261"/>
      <c r="AC246" s="262"/>
      <c r="AD246" s="275">
        <f t="shared" si="15"/>
        <v>0</v>
      </c>
    </row>
    <row r="247" spans="1:30" ht="26.1" customHeight="1" x14ac:dyDescent="0.25">
      <c r="A247" s="10">
        <f t="shared" si="18"/>
        <v>242</v>
      </c>
      <c r="B247" s="11">
        <f t="shared" si="18"/>
        <v>8</v>
      </c>
      <c r="C247" s="12" t="s">
        <v>336</v>
      </c>
      <c r="D247" s="13" t="s">
        <v>939</v>
      </c>
      <c r="E247" s="14" t="s">
        <v>147</v>
      </c>
      <c r="F247" s="15" t="s">
        <v>290</v>
      </c>
      <c r="G247" s="16" t="s">
        <v>64</v>
      </c>
      <c r="H247" s="235" t="s">
        <v>71</v>
      </c>
      <c r="I247" s="17" t="s">
        <v>349</v>
      </c>
      <c r="J247" s="228">
        <v>243367</v>
      </c>
      <c r="K247" s="18" t="s">
        <v>50</v>
      </c>
      <c r="L247" s="19" t="s">
        <v>196</v>
      </c>
      <c r="M247" s="213">
        <v>2015</v>
      </c>
      <c r="N247" s="20">
        <v>1300</v>
      </c>
      <c r="O247" s="185">
        <v>62.5</v>
      </c>
      <c r="P247" s="222">
        <v>4</v>
      </c>
      <c r="Q247" s="21">
        <v>42180</v>
      </c>
      <c r="R247" s="22">
        <v>45819</v>
      </c>
      <c r="S247" s="164">
        <v>45832</v>
      </c>
      <c r="T247" s="165">
        <v>45832</v>
      </c>
      <c r="U247" s="23" t="s">
        <v>52</v>
      </c>
      <c r="V247" s="24" t="s">
        <v>97</v>
      </c>
      <c r="W247" s="127"/>
      <c r="X247" s="281">
        <v>28700</v>
      </c>
      <c r="Z247" s="260"/>
      <c r="AA247" s="261"/>
      <c r="AB247" s="261"/>
      <c r="AC247" s="262"/>
      <c r="AD247" s="275">
        <f t="shared" si="15"/>
        <v>0</v>
      </c>
    </row>
    <row r="248" spans="1:30" ht="26.1" customHeight="1" x14ac:dyDescent="0.25">
      <c r="A248" s="10">
        <f t="shared" si="18"/>
        <v>243</v>
      </c>
      <c r="B248" s="11">
        <f t="shared" si="18"/>
        <v>9</v>
      </c>
      <c r="C248" s="12" t="s">
        <v>336</v>
      </c>
      <c r="D248" s="13" t="s">
        <v>940</v>
      </c>
      <c r="E248" s="14" t="s">
        <v>147</v>
      </c>
      <c r="F248" s="15" t="s">
        <v>290</v>
      </c>
      <c r="G248" s="16" t="s">
        <v>64</v>
      </c>
      <c r="H248" s="235" t="s">
        <v>71</v>
      </c>
      <c r="I248" s="17" t="s">
        <v>350</v>
      </c>
      <c r="J248" s="228">
        <v>242081</v>
      </c>
      <c r="K248" s="18" t="s">
        <v>50</v>
      </c>
      <c r="L248" s="19" t="s">
        <v>196</v>
      </c>
      <c r="M248" s="213">
        <v>2015</v>
      </c>
      <c r="N248" s="20">
        <v>1300</v>
      </c>
      <c r="O248" s="185">
        <v>62.5</v>
      </c>
      <c r="P248" s="222">
        <v>4</v>
      </c>
      <c r="Q248" s="21">
        <v>42180</v>
      </c>
      <c r="R248" s="22">
        <v>45820</v>
      </c>
      <c r="S248" s="164">
        <v>45832</v>
      </c>
      <c r="T248" s="165">
        <v>45832</v>
      </c>
      <c r="U248" s="23" t="s">
        <v>52</v>
      </c>
      <c r="V248" s="24" t="s">
        <v>97</v>
      </c>
      <c r="W248" s="127"/>
      <c r="X248" s="281">
        <v>28700</v>
      </c>
      <c r="Z248" s="260"/>
      <c r="AA248" s="261"/>
      <c r="AB248" s="261"/>
      <c r="AC248" s="262"/>
      <c r="AD248" s="275">
        <f t="shared" si="15"/>
        <v>0</v>
      </c>
    </row>
    <row r="249" spans="1:30" ht="26.1" customHeight="1" x14ac:dyDescent="0.25">
      <c r="A249" s="10">
        <f t="shared" ref="A249:B264" si="19">A248+1</f>
        <v>244</v>
      </c>
      <c r="B249" s="11">
        <f t="shared" si="19"/>
        <v>10</v>
      </c>
      <c r="C249" s="12" t="s">
        <v>336</v>
      </c>
      <c r="D249" s="13" t="s">
        <v>1333</v>
      </c>
      <c r="E249" s="14" t="s">
        <v>46</v>
      </c>
      <c r="F249" s="15" t="s">
        <v>47</v>
      </c>
      <c r="G249" s="16" t="s">
        <v>55</v>
      </c>
      <c r="H249" s="235" t="s">
        <v>71</v>
      </c>
      <c r="I249" s="17" t="s">
        <v>380</v>
      </c>
      <c r="J249" s="228">
        <v>64032</v>
      </c>
      <c r="K249" s="18" t="s">
        <v>50</v>
      </c>
      <c r="L249" s="19" t="s">
        <v>51</v>
      </c>
      <c r="M249" s="213">
        <v>2022</v>
      </c>
      <c r="N249" s="20">
        <v>1498</v>
      </c>
      <c r="O249" s="185">
        <v>110</v>
      </c>
      <c r="P249" s="222">
        <v>5</v>
      </c>
      <c r="Q249" s="21">
        <v>44781</v>
      </c>
      <c r="R249" s="22">
        <v>45876</v>
      </c>
      <c r="S249" s="164">
        <v>45876</v>
      </c>
      <c r="T249" s="165">
        <v>45876</v>
      </c>
      <c r="U249" s="23" t="s">
        <v>73</v>
      </c>
      <c r="V249" s="24" t="s">
        <v>91</v>
      </c>
      <c r="W249" s="132"/>
      <c r="X249" s="281">
        <v>78900</v>
      </c>
      <c r="Z249" s="260"/>
      <c r="AA249" s="261"/>
      <c r="AB249" s="261"/>
      <c r="AC249" s="262"/>
      <c r="AD249" s="275">
        <f t="shared" si="15"/>
        <v>0</v>
      </c>
    </row>
    <row r="250" spans="1:30" ht="26.1" customHeight="1" x14ac:dyDescent="0.25">
      <c r="A250" s="10">
        <f t="shared" si="19"/>
        <v>245</v>
      </c>
      <c r="B250" s="11">
        <f t="shared" si="19"/>
        <v>11</v>
      </c>
      <c r="C250" s="12" t="s">
        <v>336</v>
      </c>
      <c r="D250" s="13" t="s">
        <v>905</v>
      </c>
      <c r="E250" s="14" t="s">
        <v>46</v>
      </c>
      <c r="F250" s="15" t="s">
        <v>47</v>
      </c>
      <c r="G250" s="16" t="s">
        <v>55</v>
      </c>
      <c r="H250" s="235" t="s">
        <v>71</v>
      </c>
      <c r="I250" s="17" t="s">
        <v>343</v>
      </c>
      <c r="J250" s="228">
        <v>238653</v>
      </c>
      <c r="K250" s="18" t="s">
        <v>50</v>
      </c>
      <c r="L250" s="19" t="s">
        <v>51</v>
      </c>
      <c r="M250" s="213">
        <v>2014</v>
      </c>
      <c r="N250" s="20">
        <v>1800</v>
      </c>
      <c r="O250" s="185">
        <v>132</v>
      </c>
      <c r="P250" s="222">
        <v>5</v>
      </c>
      <c r="Q250" s="21">
        <v>41869</v>
      </c>
      <c r="R250" s="22">
        <v>45924</v>
      </c>
      <c r="S250" s="164">
        <v>45886</v>
      </c>
      <c r="T250" s="165">
        <v>45886</v>
      </c>
      <c r="U250" s="23" t="s">
        <v>52</v>
      </c>
      <c r="V250" s="24" t="s">
        <v>97</v>
      </c>
      <c r="W250" s="127"/>
      <c r="X250" s="281">
        <v>35300</v>
      </c>
      <c r="Z250" s="260"/>
      <c r="AA250" s="261"/>
      <c r="AB250" s="261"/>
      <c r="AC250" s="262"/>
      <c r="AD250" s="275">
        <f t="shared" si="15"/>
        <v>0</v>
      </c>
    </row>
    <row r="251" spans="1:30" ht="26.1" customHeight="1" x14ac:dyDescent="0.25">
      <c r="A251" s="10">
        <f t="shared" si="19"/>
        <v>246</v>
      </c>
      <c r="B251" s="11">
        <f t="shared" si="19"/>
        <v>12</v>
      </c>
      <c r="C251" s="12" t="s">
        <v>336</v>
      </c>
      <c r="D251" s="13" t="s">
        <v>1118</v>
      </c>
      <c r="E251" s="14" t="s">
        <v>67</v>
      </c>
      <c r="F251" s="15" t="s">
        <v>68</v>
      </c>
      <c r="G251" s="16" t="s">
        <v>64</v>
      </c>
      <c r="H251" s="235" t="s">
        <v>71</v>
      </c>
      <c r="I251" s="17" t="s">
        <v>357</v>
      </c>
      <c r="J251" s="228">
        <v>100227</v>
      </c>
      <c r="K251" s="18" t="s">
        <v>50</v>
      </c>
      <c r="L251" s="19" t="s">
        <v>51</v>
      </c>
      <c r="M251" s="213">
        <v>2019</v>
      </c>
      <c r="N251" s="20">
        <v>1600</v>
      </c>
      <c r="O251" s="185">
        <v>84</v>
      </c>
      <c r="P251" s="222">
        <v>5</v>
      </c>
      <c r="Q251" s="21">
        <v>43720</v>
      </c>
      <c r="R251" s="22">
        <v>45916</v>
      </c>
      <c r="S251" s="164">
        <v>45911</v>
      </c>
      <c r="T251" s="165">
        <v>45911</v>
      </c>
      <c r="U251" s="23" t="s">
        <v>52</v>
      </c>
      <c r="V251" s="24" t="s">
        <v>101</v>
      </c>
      <c r="W251" s="127"/>
      <c r="X251" s="281">
        <v>46000</v>
      </c>
      <c r="Z251" s="260"/>
      <c r="AA251" s="261"/>
      <c r="AB251" s="261"/>
      <c r="AC251" s="262"/>
      <c r="AD251" s="275">
        <f t="shared" si="15"/>
        <v>0</v>
      </c>
    </row>
    <row r="252" spans="1:30" ht="26.1" customHeight="1" x14ac:dyDescent="0.25">
      <c r="A252" s="10">
        <f t="shared" si="19"/>
        <v>247</v>
      </c>
      <c r="B252" s="11">
        <f t="shared" si="19"/>
        <v>13</v>
      </c>
      <c r="C252" s="12" t="s">
        <v>336</v>
      </c>
      <c r="D252" s="13" t="s">
        <v>1119</v>
      </c>
      <c r="E252" s="14" t="s">
        <v>67</v>
      </c>
      <c r="F252" s="15" t="s">
        <v>68</v>
      </c>
      <c r="G252" s="16" t="s">
        <v>64</v>
      </c>
      <c r="H252" s="235" t="s">
        <v>71</v>
      </c>
      <c r="I252" s="17" t="s">
        <v>358</v>
      </c>
      <c r="J252" s="228">
        <v>40300</v>
      </c>
      <c r="K252" s="18" t="s">
        <v>50</v>
      </c>
      <c r="L252" s="19" t="s">
        <v>51</v>
      </c>
      <c r="M252" s="213">
        <v>2019</v>
      </c>
      <c r="N252" s="20">
        <v>1600</v>
      </c>
      <c r="O252" s="185">
        <v>84</v>
      </c>
      <c r="P252" s="222">
        <v>5</v>
      </c>
      <c r="Q252" s="21">
        <v>43720</v>
      </c>
      <c r="R252" s="22">
        <v>45904</v>
      </c>
      <c r="S252" s="164">
        <v>45911</v>
      </c>
      <c r="T252" s="165">
        <v>45911</v>
      </c>
      <c r="U252" s="23" t="s">
        <v>52</v>
      </c>
      <c r="V252" s="24" t="s">
        <v>101</v>
      </c>
      <c r="W252" s="127"/>
      <c r="X252" s="281">
        <v>50300</v>
      </c>
      <c r="Z252" s="260"/>
      <c r="AA252" s="261"/>
      <c r="AB252" s="261"/>
      <c r="AC252" s="262"/>
      <c r="AD252" s="275">
        <f t="shared" si="15"/>
        <v>0</v>
      </c>
    </row>
    <row r="253" spans="1:30" ht="26.1" customHeight="1" x14ac:dyDescent="0.25">
      <c r="A253" s="10">
        <f t="shared" si="19"/>
        <v>248</v>
      </c>
      <c r="B253" s="11">
        <f t="shared" si="19"/>
        <v>14</v>
      </c>
      <c r="C253" s="12" t="s">
        <v>336</v>
      </c>
      <c r="D253" s="13" t="s">
        <v>1120</v>
      </c>
      <c r="E253" s="14" t="s">
        <v>67</v>
      </c>
      <c r="F253" s="15" t="s">
        <v>68</v>
      </c>
      <c r="G253" s="16" t="s">
        <v>64</v>
      </c>
      <c r="H253" s="235" t="s">
        <v>71</v>
      </c>
      <c r="I253" s="17" t="s">
        <v>359</v>
      </c>
      <c r="J253" s="228">
        <v>91084</v>
      </c>
      <c r="K253" s="18" t="s">
        <v>50</v>
      </c>
      <c r="L253" s="19" t="s">
        <v>51</v>
      </c>
      <c r="M253" s="213">
        <v>2019</v>
      </c>
      <c r="N253" s="20">
        <v>1600</v>
      </c>
      <c r="O253" s="185">
        <v>84</v>
      </c>
      <c r="P253" s="222">
        <v>5</v>
      </c>
      <c r="Q253" s="21">
        <v>43720</v>
      </c>
      <c r="R253" s="22">
        <v>45906</v>
      </c>
      <c r="S253" s="164">
        <v>45911</v>
      </c>
      <c r="T253" s="165">
        <v>45911</v>
      </c>
      <c r="U253" s="23" t="s">
        <v>52</v>
      </c>
      <c r="V253" s="24" t="s">
        <v>101</v>
      </c>
      <c r="W253" s="127"/>
      <c r="X253" s="281">
        <v>46700</v>
      </c>
      <c r="Z253" s="260"/>
      <c r="AA253" s="261"/>
      <c r="AB253" s="261"/>
      <c r="AC253" s="262"/>
      <c r="AD253" s="275">
        <f t="shared" si="15"/>
        <v>0</v>
      </c>
    </row>
    <row r="254" spans="1:30" ht="26.1" customHeight="1" x14ac:dyDescent="0.25">
      <c r="A254" s="10">
        <f t="shared" si="19"/>
        <v>249</v>
      </c>
      <c r="B254" s="11">
        <f t="shared" si="19"/>
        <v>15</v>
      </c>
      <c r="C254" s="12" t="s">
        <v>336</v>
      </c>
      <c r="D254" s="13" t="s">
        <v>1121</v>
      </c>
      <c r="E254" s="14" t="s">
        <v>67</v>
      </c>
      <c r="F254" s="15" t="s">
        <v>68</v>
      </c>
      <c r="G254" s="16" t="s">
        <v>64</v>
      </c>
      <c r="H254" s="235" t="s">
        <v>71</v>
      </c>
      <c r="I254" s="17" t="s">
        <v>360</v>
      </c>
      <c r="J254" s="228">
        <v>83844</v>
      </c>
      <c r="K254" s="18" t="s">
        <v>50</v>
      </c>
      <c r="L254" s="19" t="s">
        <v>51</v>
      </c>
      <c r="M254" s="213">
        <v>2019</v>
      </c>
      <c r="N254" s="20">
        <v>1600</v>
      </c>
      <c r="O254" s="185">
        <v>84</v>
      </c>
      <c r="P254" s="222">
        <v>5</v>
      </c>
      <c r="Q254" s="21">
        <v>43720</v>
      </c>
      <c r="R254" s="22">
        <v>45909</v>
      </c>
      <c r="S254" s="164">
        <v>45911</v>
      </c>
      <c r="T254" s="165">
        <v>45911</v>
      </c>
      <c r="U254" s="23" t="s">
        <v>52</v>
      </c>
      <c r="V254" s="24" t="s">
        <v>101</v>
      </c>
      <c r="W254" s="127"/>
      <c r="X254" s="281">
        <v>47200</v>
      </c>
      <c r="Z254" s="260"/>
      <c r="AA254" s="261"/>
      <c r="AB254" s="261"/>
      <c r="AC254" s="262"/>
      <c r="AD254" s="275">
        <f t="shared" si="15"/>
        <v>0</v>
      </c>
    </row>
    <row r="255" spans="1:30" ht="26.1" customHeight="1" x14ac:dyDescent="0.25">
      <c r="A255" s="10">
        <f t="shared" si="19"/>
        <v>250</v>
      </c>
      <c r="B255" s="11">
        <f t="shared" si="19"/>
        <v>16</v>
      </c>
      <c r="C255" s="12" t="s">
        <v>336</v>
      </c>
      <c r="D255" s="13" t="s">
        <v>1122</v>
      </c>
      <c r="E255" s="14" t="s">
        <v>67</v>
      </c>
      <c r="F255" s="15" t="s">
        <v>68</v>
      </c>
      <c r="G255" s="16" t="s">
        <v>64</v>
      </c>
      <c r="H255" s="235" t="s">
        <v>71</v>
      </c>
      <c r="I255" s="17" t="s">
        <v>361</v>
      </c>
      <c r="J255" s="228">
        <v>72102</v>
      </c>
      <c r="K255" s="18" t="s">
        <v>50</v>
      </c>
      <c r="L255" s="19" t="s">
        <v>51</v>
      </c>
      <c r="M255" s="213">
        <v>2019</v>
      </c>
      <c r="N255" s="20">
        <v>1600</v>
      </c>
      <c r="O255" s="185">
        <v>84</v>
      </c>
      <c r="P255" s="222">
        <v>5</v>
      </c>
      <c r="Q255" s="21">
        <v>43720</v>
      </c>
      <c r="R255" s="22">
        <v>45897</v>
      </c>
      <c r="S255" s="164">
        <v>45911</v>
      </c>
      <c r="T255" s="165">
        <v>45911</v>
      </c>
      <c r="U255" s="23" t="s">
        <v>52</v>
      </c>
      <c r="V255" s="24" t="s">
        <v>101</v>
      </c>
      <c r="W255" s="132"/>
      <c r="X255" s="281">
        <v>48100</v>
      </c>
      <c r="Z255" s="260"/>
      <c r="AA255" s="261"/>
      <c r="AB255" s="261"/>
      <c r="AC255" s="262"/>
      <c r="AD255" s="275">
        <f t="shared" si="15"/>
        <v>0</v>
      </c>
    </row>
    <row r="256" spans="1:30" ht="26.1" customHeight="1" x14ac:dyDescent="0.25">
      <c r="A256" s="10">
        <f t="shared" si="19"/>
        <v>251</v>
      </c>
      <c r="B256" s="11">
        <f t="shared" si="19"/>
        <v>17</v>
      </c>
      <c r="C256" s="12" t="s">
        <v>336</v>
      </c>
      <c r="D256" s="13" t="s">
        <v>1123</v>
      </c>
      <c r="E256" s="14" t="s">
        <v>67</v>
      </c>
      <c r="F256" s="15" t="s">
        <v>68</v>
      </c>
      <c r="G256" s="16" t="s">
        <v>64</v>
      </c>
      <c r="H256" s="235" t="s">
        <v>71</v>
      </c>
      <c r="I256" s="17" t="s">
        <v>362</v>
      </c>
      <c r="J256" s="228">
        <v>72061</v>
      </c>
      <c r="K256" s="18" t="s">
        <v>50</v>
      </c>
      <c r="L256" s="19" t="s">
        <v>51</v>
      </c>
      <c r="M256" s="213">
        <v>2019</v>
      </c>
      <c r="N256" s="20">
        <v>1600</v>
      </c>
      <c r="O256" s="185">
        <v>84</v>
      </c>
      <c r="P256" s="222">
        <v>5</v>
      </c>
      <c r="Q256" s="21">
        <v>43720</v>
      </c>
      <c r="R256" s="22">
        <v>45903</v>
      </c>
      <c r="S256" s="164">
        <v>45911</v>
      </c>
      <c r="T256" s="165">
        <v>45911</v>
      </c>
      <c r="U256" s="23" t="s">
        <v>52</v>
      </c>
      <c r="V256" s="24" t="s">
        <v>101</v>
      </c>
      <c r="W256" s="132"/>
      <c r="X256" s="281">
        <v>48100</v>
      </c>
      <c r="Z256" s="260"/>
      <c r="AA256" s="261"/>
      <c r="AB256" s="261"/>
      <c r="AC256" s="262"/>
      <c r="AD256" s="275">
        <f t="shared" si="15"/>
        <v>0</v>
      </c>
    </row>
    <row r="257" spans="1:30" ht="26.1" customHeight="1" x14ac:dyDescent="0.25">
      <c r="A257" s="10">
        <f t="shared" si="19"/>
        <v>252</v>
      </c>
      <c r="B257" s="11">
        <f t="shared" si="19"/>
        <v>18</v>
      </c>
      <c r="C257" s="12" t="s">
        <v>336</v>
      </c>
      <c r="D257" s="13" t="s">
        <v>1334</v>
      </c>
      <c r="E257" s="14" t="s">
        <v>67</v>
      </c>
      <c r="F257" s="15" t="s">
        <v>68</v>
      </c>
      <c r="G257" s="16" t="s">
        <v>64</v>
      </c>
      <c r="H257" s="235" t="s">
        <v>71</v>
      </c>
      <c r="I257" s="17" t="s">
        <v>368</v>
      </c>
      <c r="J257" s="228">
        <v>37720</v>
      </c>
      <c r="K257" s="18" t="s">
        <v>61</v>
      </c>
      <c r="L257" s="19" t="s">
        <v>51</v>
      </c>
      <c r="M257" s="213">
        <v>2022</v>
      </c>
      <c r="N257" s="20">
        <v>1461</v>
      </c>
      <c r="O257" s="185">
        <v>84</v>
      </c>
      <c r="P257" s="222">
        <v>5</v>
      </c>
      <c r="Q257" s="21">
        <v>44851</v>
      </c>
      <c r="R257" s="22">
        <v>45946</v>
      </c>
      <c r="S257" s="164">
        <v>45946</v>
      </c>
      <c r="T257" s="165">
        <v>45946</v>
      </c>
      <c r="U257" s="23" t="s">
        <v>73</v>
      </c>
      <c r="V257" s="24" t="s">
        <v>91</v>
      </c>
      <c r="W257" s="132"/>
      <c r="X257" s="281">
        <v>75300</v>
      </c>
      <c r="Z257" s="260"/>
      <c r="AA257" s="261"/>
      <c r="AB257" s="261"/>
      <c r="AC257" s="262"/>
      <c r="AD257" s="275">
        <f t="shared" si="15"/>
        <v>0</v>
      </c>
    </row>
    <row r="258" spans="1:30" ht="26.1" customHeight="1" x14ac:dyDescent="0.25">
      <c r="A258" s="10">
        <f t="shared" si="19"/>
        <v>253</v>
      </c>
      <c r="B258" s="11">
        <f t="shared" si="19"/>
        <v>19</v>
      </c>
      <c r="C258" s="12" t="s">
        <v>336</v>
      </c>
      <c r="D258" s="13" t="s">
        <v>1335</v>
      </c>
      <c r="E258" s="14" t="s">
        <v>67</v>
      </c>
      <c r="F258" s="15" t="s">
        <v>68</v>
      </c>
      <c r="G258" s="16" t="s">
        <v>64</v>
      </c>
      <c r="H258" s="235" t="s">
        <v>71</v>
      </c>
      <c r="I258" s="17" t="s">
        <v>369</v>
      </c>
      <c r="J258" s="228">
        <v>24020</v>
      </c>
      <c r="K258" s="18" t="s">
        <v>61</v>
      </c>
      <c r="L258" s="19" t="s">
        <v>51</v>
      </c>
      <c r="M258" s="213">
        <v>2022</v>
      </c>
      <c r="N258" s="20">
        <v>1461</v>
      </c>
      <c r="O258" s="185">
        <v>84</v>
      </c>
      <c r="P258" s="222">
        <v>5</v>
      </c>
      <c r="Q258" s="21">
        <v>44851</v>
      </c>
      <c r="R258" s="22">
        <v>45946</v>
      </c>
      <c r="S258" s="164">
        <v>45946</v>
      </c>
      <c r="T258" s="165">
        <v>45946</v>
      </c>
      <c r="U258" s="23" t="s">
        <v>73</v>
      </c>
      <c r="V258" s="24" t="s">
        <v>91</v>
      </c>
      <c r="W258" s="132"/>
      <c r="X258" s="281">
        <v>77000</v>
      </c>
      <c r="Z258" s="260"/>
      <c r="AA258" s="261"/>
      <c r="AB258" s="261"/>
      <c r="AC258" s="262"/>
      <c r="AD258" s="275">
        <f t="shared" si="15"/>
        <v>0</v>
      </c>
    </row>
    <row r="259" spans="1:30" ht="26.1" customHeight="1" x14ac:dyDescent="0.25">
      <c r="A259" s="10">
        <f t="shared" si="19"/>
        <v>254</v>
      </c>
      <c r="B259" s="11">
        <f t="shared" si="19"/>
        <v>20</v>
      </c>
      <c r="C259" s="12" t="s">
        <v>336</v>
      </c>
      <c r="D259" s="13" t="s">
        <v>1336</v>
      </c>
      <c r="E259" s="14" t="s">
        <v>67</v>
      </c>
      <c r="F259" s="15" t="s">
        <v>68</v>
      </c>
      <c r="G259" s="16" t="s">
        <v>64</v>
      </c>
      <c r="H259" s="235" t="s">
        <v>71</v>
      </c>
      <c r="I259" s="17" t="s">
        <v>370</v>
      </c>
      <c r="J259" s="228">
        <v>33275</v>
      </c>
      <c r="K259" s="18" t="s">
        <v>61</v>
      </c>
      <c r="L259" s="19" t="s">
        <v>51</v>
      </c>
      <c r="M259" s="213">
        <v>2022</v>
      </c>
      <c r="N259" s="20">
        <v>1461</v>
      </c>
      <c r="O259" s="185">
        <v>84</v>
      </c>
      <c r="P259" s="222">
        <v>5</v>
      </c>
      <c r="Q259" s="21">
        <v>44851</v>
      </c>
      <c r="R259" s="22">
        <v>45946</v>
      </c>
      <c r="S259" s="164">
        <v>45946</v>
      </c>
      <c r="T259" s="165">
        <v>45946</v>
      </c>
      <c r="U259" s="23" t="s">
        <v>73</v>
      </c>
      <c r="V259" s="24" t="s">
        <v>91</v>
      </c>
      <c r="W259" s="132"/>
      <c r="X259" s="281">
        <v>75900</v>
      </c>
      <c r="Z259" s="260"/>
      <c r="AA259" s="261"/>
      <c r="AB259" s="261"/>
      <c r="AC259" s="262"/>
      <c r="AD259" s="275">
        <f t="shared" si="15"/>
        <v>0</v>
      </c>
    </row>
    <row r="260" spans="1:30" ht="26.1" customHeight="1" x14ac:dyDescent="0.25">
      <c r="A260" s="10">
        <f t="shared" si="19"/>
        <v>255</v>
      </c>
      <c r="B260" s="11">
        <f t="shared" si="19"/>
        <v>21</v>
      </c>
      <c r="C260" s="12" t="s">
        <v>336</v>
      </c>
      <c r="D260" s="13" t="s">
        <v>1337</v>
      </c>
      <c r="E260" s="14" t="s">
        <v>67</v>
      </c>
      <c r="F260" s="15" t="s">
        <v>68</v>
      </c>
      <c r="G260" s="16" t="s">
        <v>64</v>
      </c>
      <c r="H260" s="235" t="s">
        <v>71</v>
      </c>
      <c r="I260" s="17" t="s">
        <v>371</v>
      </c>
      <c r="J260" s="228">
        <v>24615</v>
      </c>
      <c r="K260" s="18" t="s">
        <v>61</v>
      </c>
      <c r="L260" s="19" t="s">
        <v>51</v>
      </c>
      <c r="M260" s="213">
        <v>2022</v>
      </c>
      <c r="N260" s="20">
        <v>1461</v>
      </c>
      <c r="O260" s="185">
        <v>84</v>
      </c>
      <c r="P260" s="222">
        <v>5</v>
      </c>
      <c r="Q260" s="21">
        <v>44851</v>
      </c>
      <c r="R260" s="22">
        <v>45946</v>
      </c>
      <c r="S260" s="164">
        <v>45946</v>
      </c>
      <c r="T260" s="165">
        <v>45946</v>
      </c>
      <c r="U260" s="23" t="s">
        <v>73</v>
      </c>
      <c r="V260" s="24" t="s">
        <v>91</v>
      </c>
      <c r="W260" s="132"/>
      <c r="X260" s="281">
        <v>76900</v>
      </c>
      <c r="Z260" s="260"/>
      <c r="AA260" s="261"/>
      <c r="AB260" s="261"/>
      <c r="AC260" s="262"/>
      <c r="AD260" s="275">
        <f t="shared" si="15"/>
        <v>0</v>
      </c>
    </row>
    <row r="261" spans="1:30" ht="26.1" customHeight="1" x14ac:dyDescent="0.25">
      <c r="A261" s="10">
        <f t="shared" si="19"/>
        <v>256</v>
      </c>
      <c r="B261" s="11">
        <f t="shared" si="19"/>
        <v>22</v>
      </c>
      <c r="C261" s="12" t="s">
        <v>336</v>
      </c>
      <c r="D261" s="13" t="s">
        <v>1338</v>
      </c>
      <c r="E261" s="14" t="s">
        <v>67</v>
      </c>
      <c r="F261" s="15" t="s">
        <v>68</v>
      </c>
      <c r="G261" s="16" t="s">
        <v>64</v>
      </c>
      <c r="H261" s="235" t="s">
        <v>71</v>
      </c>
      <c r="I261" s="17" t="s">
        <v>372</v>
      </c>
      <c r="J261" s="228">
        <v>33924</v>
      </c>
      <c r="K261" s="18" t="s">
        <v>61</v>
      </c>
      <c r="L261" s="19" t="s">
        <v>51</v>
      </c>
      <c r="M261" s="213">
        <v>2022</v>
      </c>
      <c r="N261" s="20">
        <v>1461</v>
      </c>
      <c r="O261" s="185">
        <v>84</v>
      </c>
      <c r="P261" s="222">
        <v>5</v>
      </c>
      <c r="Q261" s="21">
        <v>44851</v>
      </c>
      <c r="R261" s="22">
        <v>45946</v>
      </c>
      <c r="S261" s="164">
        <v>45946</v>
      </c>
      <c r="T261" s="165">
        <v>45946</v>
      </c>
      <c r="U261" s="23" t="s">
        <v>73</v>
      </c>
      <c r="V261" s="24" t="s">
        <v>91</v>
      </c>
      <c r="W261" s="132"/>
      <c r="X261" s="281">
        <v>75800</v>
      </c>
      <c r="Z261" s="260"/>
      <c r="AA261" s="261"/>
      <c r="AB261" s="261"/>
      <c r="AC261" s="262"/>
      <c r="AD261" s="275">
        <f t="shared" si="15"/>
        <v>0</v>
      </c>
    </row>
    <row r="262" spans="1:30" ht="26.1" customHeight="1" x14ac:dyDescent="0.25">
      <c r="A262" s="10">
        <f t="shared" si="19"/>
        <v>257</v>
      </c>
      <c r="B262" s="11">
        <f t="shared" si="19"/>
        <v>23</v>
      </c>
      <c r="C262" s="12" t="s">
        <v>336</v>
      </c>
      <c r="D262" s="13" t="s">
        <v>1339</v>
      </c>
      <c r="E262" s="14" t="s">
        <v>67</v>
      </c>
      <c r="F262" s="15" t="s">
        <v>68</v>
      </c>
      <c r="G262" s="16" t="s">
        <v>64</v>
      </c>
      <c r="H262" s="235" t="s">
        <v>71</v>
      </c>
      <c r="I262" s="17" t="s">
        <v>373</v>
      </c>
      <c r="J262" s="228">
        <v>39571</v>
      </c>
      <c r="K262" s="18" t="s">
        <v>61</v>
      </c>
      <c r="L262" s="19" t="s">
        <v>51</v>
      </c>
      <c r="M262" s="213">
        <v>2022</v>
      </c>
      <c r="N262" s="20">
        <v>1461</v>
      </c>
      <c r="O262" s="185">
        <v>84</v>
      </c>
      <c r="P262" s="222">
        <v>5</v>
      </c>
      <c r="Q262" s="21">
        <v>44851</v>
      </c>
      <c r="R262" s="22">
        <v>45946</v>
      </c>
      <c r="S262" s="164">
        <v>45946</v>
      </c>
      <c r="T262" s="165">
        <v>45946</v>
      </c>
      <c r="U262" s="23" t="s">
        <v>73</v>
      </c>
      <c r="V262" s="24" t="s">
        <v>91</v>
      </c>
      <c r="W262" s="132"/>
      <c r="X262" s="281">
        <v>75100</v>
      </c>
      <c r="Z262" s="260"/>
      <c r="AA262" s="261"/>
      <c r="AB262" s="261"/>
      <c r="AC262" s="262"/>
      <c r="AD262" s="275">
        <f t="shared" ref="AD262:AD325" si="20">SUM(Z262:AC262)</f>
        <v>0</v>
      </c>
    </row>
    <row r="263" spans="1:30" ht="26.1" customHeight="1" x14ac:dyDescent="0.25">
      <c r="A263" s="10">
        <f t="shared" si="19"/>
        <v>258</v>
      </c>
      <c r="B263" s="11">
        <f t="shared" si="19"/>
        <v>24</v>
      </c>
      <c r="C263" s="12" t="s">
        <v>336</v>
      </c>
      <c r="D263" s="13" t="s">
        <v>1340</v>
      </c>
      <c r="E263" s="14" t="s">
        <v>67</v>
      </c>
      <c r="F263" s="15" t="s">
        <v>68</v>
      </c>
      <c r="G263" s="16" t="s">
        <v>64</v>
      </c>
      <c r="H263" s="235" t="s">
        <v>71</v>
      </c>
      <c r="I263" s="17" t="s">
        <v>374</v>
      </c>
      <c r="J263" s="228">
        <v>37696</v>
      </c>
      <c r="K263" s="18" t="s">
        <v>61</v>
      </c>
      <c r="L263" s="19" t="s">
        <v>51</v>
      </c>
      <c r="M263" s="213">
        <v>2022</v>
      </c>
      <c r="N263" s="20">
        <v>1461</v>
      </c>
      <c r="O263" s="185">
        <v>84</v>
      </c>
      <c r="P263" s="222">
        <v>5</v>
      </c>
      <c r="Q263" s="21">
        <v>44851</v>
      </c>
      <c r="R263" s="22">
        <v>45946</v>
      </c>
      <c r="S263" s="164">
        <v>45946</v>
      </c>
      <c r="T263" s="165">
        <v>45946</v>
      </c>
      <c r="U263" s="23" t="s">
        <v>73</v>
      </c>
      <c r="V263" s="24" t="s">
        <v>91</v>
      </c>
      <c r="W263" s="132"/>
      <c r="X263" s="281">
        <v>75300</v>
      </c>
      <c r="Z263" s="260"/>
      <c r="AA263" s="261"/>
      <c r="AB263" s="261"/>
      <c r="AC263" s="262"/>
      <c r="AD263" s="275">
        <f t="shared" si="20"/>
        <v>0</v>
      </c>
    </row>
    <row r="264" spans="1:30" ht="26.1" customHeight="1" x14ac:dyDescent="0.25">
      <c r="A264" s="10">
        <f t="shared" si="19"/>
        <v>259</v>
      </c>
      <c r="B264" s="11">
        <f t="shared" si="19"/>
        <v>25</v>
      </c>
      <c r="C264" s="12" t="s">
        <v>336</v>
      </c>
      <c r="D264" s="13" t="s">
        <v>1341</v>
      </c>
      <c r="E264" s="14" t="s">
        <v>67</v>
      </c>
      <c r="F264" s="15" t="s">
        <v>68</v>
      </c>
      <c r="G264" s="16" t="s">
        <v>64</v>
      </c>
      <c r="H264" s="235" t="s">
        <v>71</v>
      </c>
      <c r="I264" s="17" t="s">
        <v>375</v>
      </c>
      <c r="J264" s="228">
        <v>37071</v>
      </c>
      <c r="K264" s="18" t="s">
        <v>61</v>
      </c>
      <c r="L264" s="19" t="s">
        <v>51</v>
      </c>
      <c r="M264" s="213">
        <v>2022</v>
      </c>
      <c r="N264" s="20">
        <v>1461</v>
      </c>
      <c r="O264" s="185">
        <v>84</v>
      </c>
      <c r="P264" s="222">
        <v>5</v>
      </c>
      <c r="Q264" s="21">
        <v>44851</v>
      </c>
      <c r="R264" s="22">
        <v>45946</v>
      </c>
      <c r="S264" s="164">
        <v>45946</v>
      </c>
      <c r="T264" s="165">
        <v>45946</v>
      </c>
      <c r="U264" s="23" t="s">
        <v>73</v>
      </c>
      <c r="V264" s="24" t="s">
        <v>91</v>
      </c>
      <c r="W264" s="132"/>
      <c r="X264" s="281">
        <v>75400</v>
      </c>
      <c r="Z264" s="260"/>
      <c r="AA264" s="261"/>
      <c r="AB264" s="261"/>
      <c r="AC264" s="262"/>
      <c r="AD264" s="275">
        <f t="shared" si="20"/>
        <v>0</v>
      </c>
    </row>
    <row r="265" spans="1:30" ht="26.1" customHeight="1" x14ac:dyDescent="0.25">
      <c r="A265" s="10">
        <f t="shared" ref="A265:B280" si="21">A264+1</f>
        <v>260</v>
      </c>
      <c r="B265" s="11">
        <f t="shared" si="21"/>
        <v>26</v>
      </c>
      <c r="C265" s="12" t="s">
        <v>336</v>
      </c>
      <c r="D265" s="13" t="s">
        <v>1342</v>
      </c>
      <c r="E265" s="14" t="s">
        <v>67</v>
      </c>
      <c r="F265" s="15" t="s">
        <v>68</v>
      </c>
      <c r="G265" s="16" t="s">
        <v>64</v>
      </c>
      <c r="H265" s="235" t="s">
        <v>71</v>
      </c>
      <c r="I265" s="17" t="s">
        <v>376</v>
      </c>
      <c r="J265" s="228">
        <v>40317</v>
      </c>
      <c r="K265" s="18" t="s">
        <v>61</v>
      </c>
      <c r="L265" s="19" t="s">
        <v>51</v>
      </c>
      <c r="M265" s="213">
        <v>2022</v>
      </c>
      <c r="N265" s="20">
        <v>1461</v>
      </c>
      <c r="O265" s="185">
        <v>84</v>
      </c>
      <c r="P265" s="222">
        <v>5</v>
      </c>
      <c r="Q265" s="21">
        <v>44851</v>
      </c>
      <c r="R265" s="22">
        <v>45946</v>
      </c>
      <c r="S265" s="164">
        <v>45946</v>
      </c>
      <c r="T265" s="165">
        <v>45946</v>
      </c>
      <c r="U265" s="23" t="s">
        <v>73</v>
      </c>
      <c r="V265" s="24" t="s">
        <v>91</v>
      </c>
      <c r="W265" s="132"/>
      <c r="X265" s="281">
        <v>75000</v>
      </c>
      <c r="Z265" s="260"/>
      <c r="AA265" s="261"/>
      <c r="AB265" s="261"/>
      <c r="AC265" s="262"/>
      <c r="AD265" s="275">
        <f t="shared" si="20"/>
        <v>0</v>
      </c>
    </row>
    <row r="266" spans="1:30" ht="26.1" customHeight="1" x14ac:dyDescent="0.25">
      <c r="A266" s="10">
        <f t="shared" si="21"/>
        <v>261</v>
      </c>
      <c r="B266" s="11">
        <f t="shared" si="21"/>
        <v>27</v>
      </c>
      <c r="C266" s="12" t="s">
        <v>336</v>
      </c>
      <c r="D266" s="13" t="s">
        <v>1343</v>
      </c>
      <c r="E266" s="14" t="s">
        <v>67</v>
      </c>
      <c r="F266" s="15" t="s">
        <v>68</v>
      </c>
      <c r="G266" s="16" t="s">
        <v>64</v>
      </c>
      <c r="H266" s="235" t="s">
        <v>71</v>
      </c>
      <c r="I266" s="17" t="s">
        <v>377</v>
      </c>
      <c r="J266" s="228">
        <v>23354</v>
      </c>
      <c r="K266" s="18" t="s">
        <v>61</v>
      </c>
      <c r="L266" s="19" t="s">
        <v>51</v>
      </c>
      <c r="M266" s="213">
        <v>2022</v>
      </c>
      <c r="N266" s="20">
        <v>1461</v>
      </c>
      <c r="O266" s="185">
        <v>84</v>
      </c>
      <c r="P266" s="222">
        <v>5</v>
      </c>
      <c r="Q266" s="21">
        <v>44851</v>
      </c>
      <c r="R266" s="22">
        <v>45946</v>
      </c>
      <c r="S266" s="164">
        <v>45946</v>
      </c>
      <c r="T266" s="165">
        <v>45946</v>
      </c>
      <c r="U266" s="23" t="s">
        <v>73</v>
      </c>
      <c r="V266" s="24" t="s">
        <v>91</v>
      </c>
      <c r="W266" s="132"/>
      <c r="X266" s="281">
        <v>77000</v>
      </c>
      <c r="Z266" s="260"/>
      <c r="AA266" s="261"/>
      <c r="AB266" s="261"/>
      <c r="AC266" s="262"/>
      <c r="AD266" s="275">
        <f t="shared" si="20"/>
        <v>0</v>
      </c>
    </row>
    <row r="267" spans="1:30" ht="26.1" customHeight="1" x14ac:dyDescent="0.25">
      <c r="A267" s="10">
        <f t="shared" si="21"/>
        <v>262</v>
      </c>
      <c r="B267" s="11">
        <f t="shared" si="21"/>
        <v>28</v>
      </c>
      <c r="C267" s="12" t="s">
        <v>336</v>
      </c>
      <c r="D267" s="13" t="s">
        <v>1344</v>
      </c>
      <c r="E267" s="14" t="s">
        <v>67</v>
      </c>
      <c r="F267" s="15" t="s">
        <v>68</v>
      </c>
      <c r="G267" s="16" t="s">
        <v>64</v>
      </c>
      <c r="H267" s="235" t="s">
        <v>71</v>
      </c>
      <c r="I267" s="17" t="s">
        <v>378</v>
      </c>
      <c r="J267" s="228">
        <v>35460</v>
      </c>
      <c r="K267" s="18" t="s">
        <v>61</v>
      </c>
      <c r="L267" s="19" t="s">
        <v>51</v>
      </c>
      <c r="M267" s="213">
        <v>2022</v>
      </c>
      <c r="N267" s="20">
        <v>1461</v>
      </c>
      <c r="O267" s="185">
        <v>84</v>
      </c>
      <c r="P267" s="222">
        <v>5</v>
      </c>
      <c r="Q267" s="21">
        <v>44851</v>
      </c>
      <c r="R267" s="22">
        <v>45946</v>
      </c>
      <c r="S267" s="164">
        <v>45946</v>
      </c>
      <c r="T267" s="165">
        <v>45946</v>
      </c>
      <c r="U267" s="23" t="s">
        <v>73</v>
      </c>
      <c r="V267" s="24" t="s">
        <v>91</v>
      </c>
      <c r="W267" s="132"/>
      <c r="X267" s="281">
        <v>75600</v>
      </c>
      <c r="Z267" s="260"/>
      <c r="AA267" s="261"/>
      <c r="AB267" s="261"/>
      <c r="AC267" s="262"/>
      <c r="AD267" s="275">
        <f t="shared" si="20"/>
        <v>0</v>
      </c>
    </row>
    <row r="268" spans="1:30" ht="26.1" customHeight="1" x14ac:dyDescent="0.25">
      <c r="A268" s="10">
        <f t="shared" si="21"/>
        <v>263</v>
      </c>
      <c r="B268" s="11">
        <f t="shared" si="21"/>
        <v>29</v>
      </c>
      <c r="C268" s="12" t="s">
        <v>336</v>
      </c>
      <c r="D268" s="13" t="s">
        <v>1345</v>
      </c>
      <c r="E268" s="14" t="s">
        <v>67</v>
      </c>
      <c r="F268" s="15" t="s">
        <v>68</v>
      </c>
      <c r="G268" s="16" t="s">
        <v>64</v>
      </c>
      <c r="H268" s="235" t="s">
        <v>71</v>
      </c>
      <c r="I268" s="17" t="s">
        <v>379</v>
      </c>
      <c r="J268" s="228">
        <v>26859</v>
      </c>
      <c r="K268" s="18" t="s">
        <v>61</v>
      </c>
      <c r="L268" s="19" t="s">
        <v>51</v>
      </c>
      <c r="M268" s="213">
        <v>2022</v>
      </c>
      <c r="N268" s="20">
        <v>1461</v>
      </c>
      <c r="O268" s="185">
        <v>84</v>
      </c>
      <c r="P268" s="222">
        <v>5</v>
      </c>
      <c r="Q268" s="21">
        <v>44851</v>
      </c>
      <c r="R268" s="22">
        <v>45946</v>
      </c>
      <c r="S268" s="164">
        <v>45946</v>
      </c>
      <c r="T268" s="165">
        <v>45946</v>
      </c>
      <c r="U268" s="23" t="s">
        <v>73</v>
      </c>
      <c r="V268" s="24" t="s">
        <v>91</v>
      </c>
      <c r="W268" s="132"/>
      <c r="X268" s="281">
        <v>76600</v>
      </c>
      <c r="Z268" s="260"/>
      <c r="AA268" s="261"/>
      <c r="AB268" s="261"/>
      <c r="AC268" s="262"/>
      <c r="AD268" s="275">
        <f t="shared" si="20"/>
        <v>0</v>
      </c>
    </row>
    <row r="269" spans="1:30" ht="26.1" customHeight="1" x14ac:dyDescent="0.25">
      <c r="A269" s="10">
        <f t="shared" si="21"/>
        <v>264</v>
      </c>
      <c r="B269" s="11">
        <f t="shared" si="21"/>
        <v>30</v>
      </c>
      <c r="C269" s="12" t="s">
        <v>336</v>
      </c>
      <c r="D269" s="13" t="s">
        <v>850</v>
      </c>
      <c r="E269" s="14" t="s">
        <v>337</v>
      </c>
      <c r="F269" s="15" t="s">
        <v>338</v>
      </c>
      <c r="G269" s="16" t="s">
        <v>339</v>
      </c>
      <c r="H269" s="235" t="s">
        <v>71</v>
      </c>
      <c r="I269" s="17" t="s">
        <v>340</v>
      </c>
      <c r="J269" s="228">
        <v>247407</v>
      </c>
      <c r="K269" s="18" t="s">
        <v>61</v>
      </c>
      <c r="L269" s="19" t="s">
        <v>196</v>
      </c>
      <c r="M269" s="213">
        <v>2010</v>
      </c>
      <c r="N269" s="20">
        <v>2500</v>
      </c>
      <c r="O269" s="185">
        <v>100</v>
      </c>
      <c r="P269" s="222">
        <v>5</v>
      </c>
      <c r="Q269" s="21">
        <v>40471</v>
      </c>
      <c r="R269" s="22">
        <v>45953</v>
      </c>
      <c r="S269" s="164">
        <v>45949</v>
      </c>
      <c r="T269" s="165">
        <v>45949</v>
      </c>
      <c r="U269" s="23" t="s">
        <v>70</v>
      </c>
      <c r="V269" s="24" t="s">
        <v>97</v>
      </c>
      <c r="W269" s="127"/>
      <c r="X269" s="281">
        <v>29200</v>
      </c>
      <c r="Z269" s="260"/>
      <c r="AA269" s="261"/>
      <c r="AB269" s="261"/>
      <c r="AC269" s="262"/>
      <c r="AD269" s="275">
        <f t="shared" si="20"/>
        <v>0</v>
      </c>
    </row>
    <row r="270" spans="1:30" ht="26.1" customHeight="1" x14ac:dyDescent="0.25">
      <c r="A270" s="10">
        <f t="shared" si="21"/>
        <v>265</v>
      </c>
      <c r="B270" s="11">
        <f t="shared" si="21"/>
        <v>31</v>
      </c>
      <c r="C270" s="12" t="s">
        <v>336</v>
      </c>
      <c r="D270" s="13" t="s">
        <v>1041</v>
      </c>
      <c r="E270" s="14" t="s">
        <v>67</v>
      </c>
      <c r="F270" s="15" t="s">
        <v>68</v>
      </c>
      <c r="G270" s="16" t="s">
        <v>64</v>
      </c>
      <c r="H270" s="235" t="s">
        <v>71</v>
      </c>
      <c r="I270" s="17" t="s">
        <v>353</v>
      </c>
      <c r="J270" s="228">
        <v>57598</v>
      </c>
      <c r="K270" s="18" t="s">
        <v>50</v>
      </c>
      <c r="L270" s="19" t="s">
        <v>51</v>
      </c>
      <c r="M270" s="213">
        <v>2018</v>
      </c>
      <c r="N270" s="20">
        <v>1600</v>
      </c>
      <c r="O270" s="185">
        <v>84</v>
      </c>
      <c r="P270" s="222">
        <v>5</v>
      </c>
      <c r="Q270" s="21">
        <v>43397</v>
      </c>
      <c r="R270" s="22">
        <v>45940</v>
      </c>
      <c r="S270" s="164">
        <v>45953</v>
      </c>
      <c r="T270" s="165">
        <v>45953</v>
      </c>
      <c r="U270" s="23" t="s">
        <v>52</v>
      </c>
      <c r="V270" s="24" t="s">
        <v>101</v>
      </c>
      <c r="W270" s="127"/>
      <c r="X270" s="281">
        <v>47500</v>
      </c>
      <c r="Z270" s="260"/>
      <c r="AA270" s="261"/>
      <c r="AB270" s="261"/>
      <c r="AC270" s="262"/>
      <c r="AD270" s="275">
        <f t="shared" si="20"/>
        <v>0</v>
      </c>
    </row>
    <row r="271" spans="1:30" ht="26.1" customHeight="1" x14ac:dyDescent="0.25">
      <c r="A271" s="10">
        <f t="shared" si="21"/>
        <v>266</v>
      </c>
      <c r="B271" s="11">
        <f t="shared" si="21"/>
        <v>32</v>
      </c>
      <c r="C271" s="12" t="s">
        <v>336</v>
      </c>
      <c r="D271" s="13" t="s">
        <v>1042</v>
      </c>
      <c r="E271" s="14" t="s">
        <v>67</v>
      </c>
      <c r="F271" s="15" t="s">
        <v>68</v>
      </c>
      <c r="G271" s="16" t="s">
        <v>64</v>
      </c>
      <c r="H271" s="235" t="s">
        <v>71</v>
      </c>
      <c r="I271" s="17" t="s">
        <v>354</v>
      </c>
      <c r="J271" s="228">
        <v>41833</v>
      </c>
      <c r="K271" s="18" t="s">
        <v>50</v>
      </c>
      <c r="L271" s="19" t="s">
        <v>51</v>
      </c>
      <c r="M271" s="213">
        <v>2018</v>
      </c>
      <c r="N271" s="20">
        <v>1600</v>
      </c>
      <c r="O271" s="185">
        <v>84</v>
      </c>
      <c r="P271" s="222">
        <v>5</v>
      </c>
      <c r="Q271" s="21">
        <v>43397</v>
      </c>
      <c r="R271" s="22">
        <v>45951</v>
      </c>
      <c r="S271" s="164">
        <v>45953</v>
      </c>
      <c r="T271" s="165">
        <v>45953</v>
      </c>
      <c r="U271" s="23" t="s">
        <v>52</v>
      </c>
      <c r="V271" s="24" t="s">
        <v>101</v>
      </c>
      <c r="W271" s="127"/>
      <c r="X271" s="281">
        <v>48500</v>
      </c>
      <c r="Z271" s="260"/>
      <c r="AA271" s="261"/>
      <c r="AB271" s="261"/>
      <c r="AC271" s="262"/>
      <c r="AD271" s="275">
        <f t="shared" si="20"/>
        <v>0</v>
      </c>
    </row>
    <row r="272" spans="1:30" ht="26.1" customHeight="1" x14ac:dyDescent="0.25">
      <c r="A272" s="10">
        <f t="shared" si="21"/>
        <v>267</v>
      </c>
      <c r="B272" s="11">
        <f t="shared" si="21"/>
        <v>33</v>
      </c>
      <c r="C272" s="12" t="s">
        <v>336</v>
      </c>
      <c r="D272" s="13" t="s">
        <v>1043</v>
      </c>
      <c r="E272" s="14" t="s">
        <v>67</v>
      </c>
      <c r="F272" s="15" t="s">
        <v>68</v>
      </c>
      <c r="G272" s="16" t="s">
        <v>64</v>
      </c>
      <c r="H272" s="235" t="s">
        <v>71</v>
      </c>
      <c r="I272" s="17" t="s">
        <v>355</v>
      </c>
      <c r="J272" s="228">
        <v>79992</v>
      </c>
      <c r="K272" s="18" t="s">
        <v>50</v>
      </c>
      <c r="L272" s="19" t="s">
        <v>51</v>
      </c>
      <c r="M272" s="213">
        <v>2018</v>
      </c>
      <c r="N272" s="20">
        <v>1600</v>
      </c>
      <c r="O272" s="185">
        <v>84</v>
      </c>
      <c r="P272" s="222">
        <v>5</v>
      </c>
      <c r="Q272" s="21">
        <v>43397</v>
      </c>
      <c r="R272" s="22">
        <v>45946</v>
      </c>
      <c r="S272" s="164">
        <v>45953</v>
      </c>
      <c r="T272" s="165">
        <v>45953</v>
      </c>
      <c r="U272" s="23" t="s">
        <v>52</v>
      </c>
      <c r="V272" s="24" t="s">
        <v>101</v>
      </c>
      <c r="W272" s="127"/>
      <c r="X272" s="281">
        <v>46000</v>
      </c>
      <c r="Z272" s="260"/>
      <c r="AA272" s="261"/>
      <c r="AB272" s="261"/>
      <c r="AC272" s="262"/>
      <c r="AD272" s="275">
        <f t="shared" si="20"/>
        <v>0</v>
      </c>
    </row>
    <row r="273" spans="1:30" ht="26.1" customHeight="1" x14ac:dyDescent="0.25">
      <c r="A273" s="10">
        <f t="shared" si="21"/>
        <v>268</v>
      </c>
      <c r="B273" s="11">
        <f t="shared" si="21"/>
        <v>34</v>
      </c>
      <c r="C273" s="12" t="s">
        <v>336</v>
      </c>
      <c r="D273" s="13" t="s">
        <v>1044</v>
      </c>
      <c r="E273" s="14" t="s">
        <v>67</v>
      </c>
      <c r="F273" s="15" t="s">
        <v>68</v>
      </c>
      <c r="G273" s="16" t="s">
        <v>64</v>
      </c>
      <c r="H273" s="235" t="s">
        <v>71</v>
      </c>
      <c r="I273" s="17" t="s">
        <v>356</v>
      </c>
      <c r="J273" s="228">
        <v>102432</v>
      </c>
      <c r="K273" s="18" t="s">
        <v>50</v>
      </c>
      <c r="L273" s="19" t="s">
        <v>51</v>
      </c>
      <c r="M273" s="213">
        <v>2018</v>
      </c>
      <c r="N273" s="20">
        <v>1600</v>
      </c>
      <c r="O273" s="185">
        <v>84</v>
      </c>
      <c r="P273" s="222">
        <v>5</v>
      </c>
      <c r="Q273" s="21">
        <v>43397</v>
      </c>
      <c r="R273" s="22">
        <v>45946</v>
      </c>
      <c r="S273" s="164">
        <v>45953</v>
      </c>
      <c r="T273" s="165">
        <v>45953</v>
      </c>
      <c r="U273" s="23" t="s">
        <v>52</v>
      </c>
      <c r="V273" s="24" t="s">
        <v>101</v>
      </c>
      <c r="W273" s="127"/>
      <c r="X273" s="281">
        <v>44500</v>
      </c>
      <c r="Z273" s="260"/>
      <c r="AA273" s="261"/>
      <c r="AB273" s="261"/>
      <c r="AC273" s="262"/>
      <c r="AD273" s="275">
        <f t="shared" si="20"/>
        <v>0</v>
      </c>
    </row>
    <row r="274" spans="1:30" ht="26.1" customHeight="1" x14ac:dyDescent="0.25">
      <c r="A274" s="10">
        <f t="shared" si="21"/>
        <v>269</v>
      </c>
      <c r="B274" s="11">
        <f t="shared" si="21"/>
        <v>35</v>
      </c>
      <c r="C274" s="12" t="s">
        <v>336</v>
      </c>
      <c r="D274" s="13" t="s">
        <v>1465</v>
      </c>
      <c r="E274" s="14" t="s">
        <v>126</v>
      </c>
      <c r="F274" s="15" t="s">
        <v>127</v>
      </c>
      <c r="G274" s="16" t="s">
        <v>55</v>
      </c>
      <c r="H274" s="235" t="s">
        <v>71</v>
      </c>
      <c r="I274" s="17" t="s">
        <v>381</v>
      </c>
      <c r="J274" s="228">
        <v>19324</v>
      </c>
      <c r="K274" s="18" t="s">
        <v>836</v>
      </c>
      <c r="L274" s="19" t="s">
        <v>51</v>
      </c>
      <c r="M274" s="213">
        <v>2023</v>
      </c>
      <c r="N274" s="20">
        <v>999</v>
      </c>
      <c r="O274" s="185">
        <v>74</v>
      </c>
      <c r="P274" s="222">
        <v>5</v>
      </c>
      <c r="Q274" s="21">
        <v>45224</v>
      </c>
      <c r="R274" s="22">
        <v>45953</v>
      </c>
      <c r="S274" s="164">
        <v>45954</v>
      </c>
      <c r="T274" s="165">
        <v>45954</v>
      </c>
      <c r="U274" s="23" t="s">
        <v>73</v>
      </c>
      <c r="V274" s="24" t="s">
        <v>91</v>
      </c>
      <c r="W274" s="127"/>
      <c r="X274" s="281">
        <v>70400</v>
      </c>
      <c r="Z274" s="260"/>
      <c r="AA274" s="261"/>
      <c r="AB274" s="261"/>
      <c r="AC274" s="262"/>
      <c r="AD274" s="275">
        <f t="shared" si="20"/>
        <v>0</v>
      </c>
    </row>
    <row r="275" spans="1:30" ht="26.1" customHeight="1" x14ac:dyDescent="0.25">
      <c r="A275" s="10">
        <f t="shared" si="21"/>
        <v>270</v>
      </c>
      <c r="B275" s="11">
        <f t="shared" si="21"/>
        <v>36</v>
      </c>
      <c r="C275" s="12" t="s">
        <v>336</v>
      </c>
      <c r="D275" s="13" t="s">
        <v>1466</v>
      </c>
      <c r="E275" s="14" t="s">
        <v>126</v>
      </c>
      <c r="F275" s="15" t="s">
        <v>127</v>
      </c>
      <c r="G275" s="16" t="s">
        <v>55</v>
      </c>
      <c r="H275" s="235" t="s">
        <v>71</v>
      </c>
      <c r="I275" s="17" t="s">
        <v>382</v>
      </c>
      <c r="J275" s="228">
        <v>14440</v>
      </c>
      <c r="K275" s="18" t="s">
        <v>836</v>
      </c>
      <c r="L275" s="19" t="s">
        <v>51</v>
      </c>
      <c r="M275" s="213">
        <v>2023</v>
      </c>
      <c r="N275" s="20">
        <v>999</v>
      </c>
      <c r="O275" s="185">
        <v>74</v>
      </c>
      <c r="P275" s="222">
        <v>5</v>
      </c>
      <c r="Q275" s="21">
        <v>45224</v>
      </c>
      <c r="R275" s="22">
        <v>45955</v>
      </c>
      <c r="S275" s="164">
        <v>45954</v>
      </c>
      <c r="T275" s="165">
        <v>45954</v>
      </c>
      <c r="U275" s="23" t="s">
        <v>73</v>
      </c>
      <c r="V275" s="24" t="s">
        <v>91</v>
      </c>
      <c r="W275" s="127"/>
      <c r="X275" s="281">
        <v>71100</v>
      </c>
      <c r="Z275" s="260"/>
      <c r="AA275" s="261"/>
      <c r="AB275" s="261"/>
      <c r="AC275" s="262"/>
      <c r="AD275" s="275">
        <f t="shared" si="20"/>
        <v>0</v>
      </c>
    </row>
    <row r="276" spans="1:30" ht="26.1" customHeight="1" x14ac:dyDescent="0.25">
      <c r="A276" s="10">
        <f t="shared" si="21"/>
        <v>271</v>
      </c>
      <c r="B276" s="11">
        <f t="shared" si="21"/>
        <v>37</v>
      </c>
      <c r="C276" s="12" t="s">
        <v>336</v>
      </c>
      <c r="D276" s="13" t="s">
        <v>1209</v>
      </c>
      <c r="E276" s="14" t="s">
        <v>67</v>
      </c>
      <c r="F276" s="15" t="s">
        <v>68</v>
      </c>
      <c r="G276" s="16" t="s">
        <v>64</v>
      </c>
      <c r="H276" s="235" t="s">
        <v>71</v>
      </c>
      <c r="I276" s="17" t="s">
        <v>363</v>
      </c>
      <c r="J276" s="228">
        <v>60211</v>
      </c>
      <c r="K276" s="18" t="s">
        <v>50</v>
      </c>
      <c r="L276" s="19" t="s">
        <v>51</v>
      </c>
      <c r="M276" s="213">
        <v>2020</v>
      </c>
      <c r="N276" s="20">
        <v>1300</v>
      </c>
      <c r="O276" s="185">
        <v>96</v>
      </c>
      <c r="P276" s="222">
        <v>5</v>
      </c>
      <c r="Q276" s="21">
        <v>44152</v>
      </c>
      <c r="R276" s="22">
        <v>45971</v>
      </c>
      <c r="S276" s="164">
        <v>45977</v>
      </c>
      <c r="T276" s="165">
        <v>45977</v>
      </c>
      <c r="U276" s="23" t="s">
        <v>70</v>
      </c>
      <c r="V276" s="24" t="s">
        <v>37</v>
      </c>
      <c r="W276" s="127"/>
      <c r="X276" s="281">
        <v>56900</v>
      </c>
      <c r="Z276" s="260"/>
      <c r="AA276" s="261"/>
      <c r="AB276" s="261"/>
      <c r="AC276" s="262"/>
      <c r="AD276" s="275">
        <f t="shared" si="20"/>
        <v>0</v>
      </c>
    </row>
    <row r="277" spans="1:30" ht="26.1" customHeight="1" x14ac:dyDescent="0.25">
      <c r="A277" s="10">
        <f t="shared" si="21"/>
        <v>272</v>
      </c>
      <c r="B277" s="11">
        <f t="shared" si="21"/>
        <v>38</v>
      </c>
      <c r="C277" s="12" t="s">
        <v>336</v>
      </c>
      <c r="D277" s="13" t="s">
        <v>1210</v>
      </c>
      <c r="E277" s="14" t="s">
        <v>67</v>
      </c>
      <c r="F277" s="15" t="s">
        <v>68</v>
      </c>
      <c r="G277" s="16" t="s">
        <v>64</v>
      </c>
      <c r="H277" s="235" t="s">
        <v>71</v>
      </c>
      <c r="I277" s="17" t="s">
        <v>364</v>
      </c>
      <c r="J277" s="228">
        <v>57129</v>
      </c>
      <c r="K277" s="18" t="s">
        <v>50</v>
      </c>
      <c r="L277" s="19" t="s">
        <v>51</v>
      </c>
      <c r="M277" s="213">
        <v>2020</v>
      </c>
      <c r="N277" s="20">
        <v>1300</v>
      </c>
      <c r="O277" s="185">
        <v>96</v>
      </c>
      <c r="P277" s="222">
        <v>5</v>
      </c>
      <c r="Q277" s="21">
        <v>44152</v>
      </c>
      <c r="R277" s="22">
        <v>45971</v>
      </c>
      <c r="S277" s="164">
        <v>45977</v>
      </c>
      <c r="T277" s="165">
        <v>45977</v>
      </c>
      <c r="U277" s="23" t="s">
        <v>70</v>
      </c>
      <c r="V277" s="24" t="s">
        <v>37</v>
      </c>
      <c r="W277" s="127"/>
      <c r="X277" s="281">
        <v>57100</v>
      </c>
      <c r="Z277" s="260"/>
      <c r="AA277" s="261"/>
      <c r="AB277" s="261"/>
      <c r="AC277" s="262"/>
      <c r="AD277" s="275">
        <f t="shared" si="20"/>
        <v>0</v>
      </c>
    </row>
    <row r="278" spans="1:30" ht="26.1" customHeight="1" x14ac:dyDescent="0.25">
      <c r="A278" s="10">
        <f t="shared" si="21"/>
        <v>273</v>
      </c>
      <c r="B278" s="11">
        <f t="shared" si="21"/>
        <v>39</v>
      </c>
      <c r="C278" s="12" t="s">
        <v>336</v>
      </c>
      <c r="D278" s="13" t="s">
        <v>1211</v>
      </c>
      <c r="E278" s="14" t="s">
        <v>67</v>
      </c>
      <c r="F278" s="15" t="s">
        <v>68</v>
      </c>
      <c r="G278" s="16" t="s">
        <v>64</v>
      </c>
      <c r="H278" s="235" t="s">
        <v>71</v>
      </c>
      <c r="I278" s="17" t="s">
        <v>365</v>
      </c>
      <c r="J278" s="228">
        <v>77041</v>
      </c>
      <c r="K278" s="18" t="s">
        <v>50</v>
      </c>
      <c r="L278" s="19" t="s">
        <v>51</v>
      </c>
      <c r="M278" s="213">
        <v>2020</v>
      </c>
      <c r="N278" s="20">
        <v>1300</v>
      </c>
      <c r="O278" s="185">
        <v>96</v>
      </c>
      <c r="P278" s="222">
        <v>5</v>
      </c>
      <c r="Q278" s="21">
        <v>44152</v>
      </c>
      <c r="R278" s="22">
        <v>45976</v>
      </c>
      <c r="S278" s="164">
        <v>45977</v>
      </c>
      <c r="T278" s="165">
        <v>45977</v>
      </c>
      <c r="U278" s="23" t="s">
        <v>70</v>
      </c>
      <c r="V278" s="24" t="s">
        <v>37</v>
      </c>
      <c r="W278" s="127"/>
      <c r="X278" s="281">
        <v>55200</v>
      </c>
      <c r="Z278" s="260"/>
      <c r="AA278" s="261"/>
      <c r="AB278" s="261"/>
      <c r="AC278" s="262"/>
      <c r="AD278" s="275">
        <f t="shared" si="20"/>
        <v>0</v>
      </c>
    </row>
    <row r="279" spans="1:30" ht="26.1" customHeight="1" x14ac:dyDescent="0.25">
      <c r="A279" s="10">
        <f t="shared" si="21"/>
        <v>274</v>
      </c>
      <c r="B279" s="11">
        <f t="shared" si="21"/>
        <v>40</v>
      </c>
      <c r="C279" s="12" t="s">
        <v>336</v>
      </c>
      <c r="D279" s="13" t="s">
        <v>1212</v>
      </c>
      <c r="E279" s="14" t="s">
        <v>67</v>
      </c>
      <c r="F279" s="15" t="s">
        <v>68</v>
      </c>
      <c r="G279" s="16" t="s">
        <v>64</v>
      </c>
      <c r="H279" s="235" t="s">
        <v>71</v>
      </c>
      <c r="I279" s="17" t="s">
        <v>366</v>
      </c>
      <c r="J279" s="228">
        <v>100958</v>
      </c>
      <c r="K279" s="18" t="s">
        <v>50</v>
      </c>
      <c r="L279" s="19" t="s">
        <v>51</v>
      </c>
      <c r="M279" s="213">
        <v>2020</v>
      </c>
      <c r="N279" s="20">
        <v>1300</v>
      </c>
      <c r="O279" s="185">
        <v>96</v>
      </c>
      <c r="P279" s="222">
        <v>5</v>
      </c>
      <c r="Q279" s="21">
        <v>44152</v>
      </c>
      <c r="R279" s="22">
        <v>45977</v>
      </c>
      <c r="S279" s="164">
        <v>45977</v>
      </c>
      <c r="T279" s="165">
        <v>45977</v>
      </c>
      <c r="U279" s="23" t="s">
        <v>70</v>
      </c>
      <c r="V279" s="24" t="s">
        <v>37</v>
      </c>
      <c r="W279" s="127"/>
      <c r="X279" s="281">
        <v>52200</v>
      </c>
      <c r="Z279" s="260"/>
      <c r="AA279" s="261"/>
      <c r="AB279" s="261"/>
      <c r="AC279" s="262"/>
      <c r="AD279" s="275">
        <f t="shared" si="20"/>
        <v>0</v>
      </c>
    </row>
    <row r="280" spans="1:30" ht="26.1" customHeight="1" x14ac:dyDescent="0.25">
      <c r="A280" s="10">
        <f t="shared" si="21"/>
        <v>275</v>
      </c>
      <c r="B280" s="11">
        <f t="shared" si="21"/>
        <v>41</v>
      </c>
      <c r="C280" s="12" t="s">
        <v>336</v>
      </c>
      <c r="D280" s="13" t="s">
        <v>1213</v>
      </c>
      <c r="E280" s="14" t="s">
        <v>67</v>
      </c>
      <c r="F280" s="15" t="s">
        <v>68</v>
      </c>
      <c r="G280" s="16" t="s">
        <v>64</v>
      </c>
      <c r="H280" s="235" t="s">
        <v>71</v>
      </c>
      <c r="I280" s="17" t="s">
        <v>367</v>
      </c>
      <c r="J280" s="228">
        <v>56977</v>
      </c>
      <c r="K280" s="18" t="s">
        <v>50</v>
      </c>
      <c r="L280" s="19" t="s">
        <v>51</v>
      </c>
      <c r="M280" s="213">
        <v>2020</v>
      </c>
      <c r="N280" s="20">
        <v>1300</v>
      </c>
      <c r="O280" s="185">
        <v>96</v>
      </c>
      <c r="P280" s="222">
        <v>5</v>
      </c>
      <c r="Q280" s="21">
        <v>44152</v>
      </c>
      <c r="R280" s="22">
        <v>45977</v>
      </c>
      <c r="S280" s="164">
        <v>45977</v>
      </c>
      <c r="T280" s="165">
        <v>45977</v>
      </c>
      <c r="U280" s="23" t="s">
        <v>70</v>
      </c>
      <c r="V280" s="24" t="s">
        <v>37</v>
      </c>
      <c r="W280" s="127"/>
      <c r="X280" s="281">
        <v>57100</v>
      </c>
      <c r="Z280" s="260"/>
      <c r="AA280" s="261"/>
      <c r="AB280" s="261"/>
      <c r="AC280" s="262"/>
      <c r="AD280" s="275">
        <f t="shared" si="20"/>
        <v>0</v>
      </c>
    </row>
    <row r="281" spans="1:30" ht="26.1" customHeight="1" x14ac:dyDescent="0.25">
      <c r="A281" s="10">
        <f t="shared" ref="A281:B296" si="22">A280+1</f>
        <v>276</v>
      </c>
      <c r="B281" s="11">
        <f t="shared" si="22"/>
        <v>42</v>
      </c>
      <c r="C281" s="12" t="s">
        <v>336</v>
      </c>
      <c r="D281" s="13" t="s">
        <v>906</v>
      </c>
      <c r="E281" s="14" t="s">
        <v>190</v>
      </c>
      <c r="F281" s="15" t="s">
        <v>191</v>
      </c>
      <c r="G281" s="16" t="s">
        <v>42</v>
      </c>
      <c r="H281" s="235" t="s">
        <v>192</v>
      </c>
      <c r="I281" s="17" t="s">
        <v>342</v>
      </c>
      <c r="J281" s="228" t="s">
        <v>840</v>
      </c>
      <c r="K281" s="18" t="s">
        <v>840</v>
      </c>
      <c r="L281" s="19" t="s">
        <v>840</v>
      </c>
      <c r="M281" s="213">
        <v>2014</v>
      </c>
      <c r="N281" s="20" t="s">
        <v>840</v>
      </c>
      <c r="O281" s="185" t="s">
        <v>840</v>
      </c>
      <c r="P281" s="222" t="s">
        <v>55</v>
      </c>
      <c r="Q281" s="21">
        <v>41961</v>
      </c>
      <c r="R281" s="22" t="s">
        <v>55</v>
      </c>
      <c r="S281" s="164">
        <v>45978</v>
      </c>
      <c r="T281" s="165">
        <v>45978</v>
      </c>
      <c r="U281" s="23" t="s">
        <v>55</v>
      </c>
      <c r="V281" s="24" t="s">
        <v>55</v>
      </c>
      <c r="W281" s="127"/>
      <c r="X281" s="281">
        <v>1400</v>
      </c>
      <c r="Z281" s="260"/>
      <c r="AA281" s="261"/>
      <c r="AB281" s="277" t="s">
        <v>42</v>
      </c>
      <c r="AC281" s="262"/>
      <c r="AD281" s="275">
        <f t="shared" si="20"/>
        <v>0</v>
      </c>
    </row>
    <row r="282" spans="1:30" ht="26.1" customHeight="1" x14ac:dyDescent="0.25">
      <c r="A282" s="10">
        <f t="shared" si="22"/>
        <v>277</v>
      </c>
      <c r="B282" s="11">
        <f t="shared" si="22"/>
        <v>43</v>
      </c>
      <c r="C282" s="12" t="s">
        <v>336</v>
      </c>
      <c r="D282" s="13" t="s">
        <v>941</v>
      </c>
      <c r="E282" s="14" t="s">
        <v>67</v>
      </c>
      <c r="F282" s="15" t="s">
        <v>68</v>
      </c>
      <c r="G282" s="16" t="s">
        <v>64</v>
      </c>
      <c r="H282" s="235" t="s">
        <v>71</v>
      </c>
      <c r="I282" s="17" t="s">
        <v>344</v>
      </c>
      <c r="J282" s="228">
        <v>134826</v>
      </c>
      <c r="K282" s="18" t="s">
        <v>50</v>
      </c>
      <c r="L282" s="19" t="s">
        <v>51</v>
      </c>
      <c r="M282" s="213">
        <v>2015</v>
      </c>
      <c r="N282" s="20">
        <v>1600</v>
      </c>
      <c r="O282" s="185">
        <v>84</v>
      </c>
      <c r="P282" s="222">
        <v>5</v>
      </c>
      <c r="Q282" s="21">
        <v>42346</v>
      </c>
      <c r="R282" s="22">
        <v>45990</v>
      </c>
      <c r="S282" s="164">
        <v>45998</v>
      </c>
      <c r="T282" s="165">
        <v>45998</v>
      </c>
      <c r="U282" s="23" t="s">
        <v>52</v>
      </c>
      <c r="V282" s="24" t="s">
        <v>97</v>
      </c>
      <c r="W282" s="127"/>
      <c r="X282" s="281">
        <v>33600</v>
      </c>
      <c r="Z282" s="260"/>
      <c r="AA282" s="261"/>
      <c r="AB282" s="261"/>
      <c r="AC282" s="262"/>
      <c r="AD282" s="275">
        <f t="shared" si="20"/>
        <v>0</v>
      </c>
    </row>
    <row r="283" spans="1:30" ht="26.1" customHeight="1" x14ac:dyDescent="0.25">
      <c r="A283" s="10">
        <f t="shared" si="22"/>
        <v>278</v>
      </c>
      <c r="B283" s="11">
        <f t="shared" si="22"/>
        <v>44</v>
      </c>
      <c r="C283" s="12" t="s">
        <v>336</v>
      </c>
      <c r="D283" s="13" t="s">
        <v>1502</v>
      </c>
      <c r="E283" s="14" t="s">
        <v>67</v>
      </c>
      <c r="F283" s="15" t="s">
        <v>68</v>
      </c>
      <c r="G283" s="16" t="s">
        <v>64</v>
      </c>
      <c r="H283" s="235" t="s">
        <v>71</v>
      </c>
      <c r="I283" s="17" t="s">
        <v>383</v>
      </c>
      <c r="J283" s="228">
        <v>397</v>
      </c>
      <c r="K283" s="18" t="s">
        <v>131</v>
      </c>
      <c r="L283" s="19" t="s">
        <v>51</v>
      </c>
      <c r="M283" s="213">
        <v>2024</v>
      </c>
      <c r="N283" s="20">
        <v>1.2</v>
      </c>
      <c r="O283" s="185">
        <v>96</v>
      </c>
      <c r="P283" s="222">
        <v>5</v>
      </c>
      <c r="Q283" s="21">
        <v>45636</v>
      </c>
      <c r="R283" s="22">
        <v>46731</v>
      </c>
      <c r="S283" s="164">
        <v>46000</v>
      </c>
      <c r="T283" s="165">
        <v>46000</v>
      </c>
      <c r="U283" s="23" t="s">
        <v>73</v>
      </c>
      <c r="V283" s="24"/>
      <c r="W283" s="132"/>
      <c r="X283" s="281">
        <v>97000</v>
      </c>
      <c r="Z283" s="260"/>
      <c r="AA283" s="261"/>
      <c r="AB283" s="261"/>
      <c r="AC283" s="262"/>
      <c r="AD283" s="275">
        <f t="shared" si="20"/>
        <v>0</v>
      </c>
    </row>
    <row r="284" spans="1:30" ht="26.1" customHeight="1" x14ac:dyDescent="0.25">
      <c r="A284" s="10">
        <f t="shared" si="22"/>
        <v>279</v>
      </c>
      <c r="B284" s="11">
        <f t="shared" si="22"/>
        <v>45</v>
      </c>
      <c r="C284" s="12" t="s">
        <v>336</v>
      </c>
      <c r="D284" s="13" t="s">
        <v>1503</v>
      </c>
      <c r="E284" s="14" t="s">
        <v>67</v>
      </c>
      <c r="F284" s="15" t="s">
        <v>68</v>
      </c>
      <c r="G284" s="16" t="s">
        <v>64</v>
      </c>
      <c r="H284" s="235" t="s">
        <v>71</v>
      </c>
      <c r="I284" s="17" t="s">
        <v>384</v>
      </c>
      <c r="J284" s="228">
        <v>1067</v>
      </c>
      <c r="K284" s="18" t="s">
        <v>131</v>
      </c>
      <c r="L284" s="19" t="s">
        <v>51</v>
      </c>
      <c r="M284" s="213">
        <v>2024</v>
      </c>
      <c r="N284" s="20">
        <v>1.2</v>
      </c>
      <c r="O284" s="185">
        <v>96</v>
      </c>
      <c r="P284" s="222">
        <v>5</v>
      </c>
      <c r="Q284" s="21">
        <v>45636</v>
      </c>
      <c r="R284" s="22">
        <v>46731</v>
      </c>
      <c r="S284" s="164">
        <v>46000</v>
      </c>
      <c r="T284" s="165">
        <v>46000</v>
      </c>
      <c r="U284" s="23" t="s">
        <v>73</v>
      </c>
      <c r="V284" s="24"/>
      <c r="W284" s="132"/>
      <c r="X284" s="281">
        <v>97000</v>
      </c>
      <c r="Z284" s="260"/>
      <c r="AA284" s="261"/>
      <c r="AB284" s="261"/>
      <c r="AC284" s="262"/>
      <c r="AD284" s="275">
        <f t="shared" si="20"/>
        <v>0</v>
      </c>
    </row>
    <row r="285" spans="1:30" ht="26.1" customHeight="1" thickBot="1" x14ac:dyDescent="0.3">
      <c r="A285" s="10">
        <f t="shared" si="22"/>
        <v>280</v>
      </c>
      <c r="B285" s="11">
        <f t="shared" si="22"/>
        <v>46</v>
      </c>
      <c r="C285" s="28" t="s">
        <v>336</v>
      </c>
      <c r="D285" s="29" t="s">
        <v>1504</v>
      </c>
      <c r="E285" s="30" t="s">
        <v>67</v>
      </c>
      <c r="F285" s="31" t="s">
        <v>68</v>
      </c>
      <c r="G285" s="32" t="s">
        <v>64</v>
      </c>
      <c r="H285" s="236" t="s">
        <v>71</v>
      </c>
      <c r="I285" s="33" t="s">
        <v>385</v>
      </c>
      <c r="J285" s="232">
        <v>387</v>
      </c>
      <c r="K285" s="34" t="s">
        <v>131</v>
      </c>
      <c r="L285" s="35" t="s">
        <v>51</v>
      </c>
      <c r="M285" s="215">
        <v>2024</v>
      </c>
      <c r="N285" s="36">
        <v>1.2</v>
      </c>
      <c r="O285" s="186">
        <v>96</v>
      </c>
      <c r="P285" s="223">
        <v>5</v>
      </c>
      <c r="Q285" s="37">
        <v>45636</v>
      </c>
      <c r="R285" s="38">
        <v>46731</v>
      </c>
      <c r="S285" s="166">
        <v>46000</v>
      </c>
      <c r="T285" s="167">
        <v>46000</v>
      </c>
      <c r="U285" s="39" t="s">
        <v>73</v>
      </c>
      <c r="V285" s="40"/>
      <c r="W285" s="135"/>
      <c r="X285" s="282">
        <v>97000</v>
      </c>
      <c r="Z285" s="257"/>
      <c r="AA285" s="258"/>
      <c r="AB285" s="258"/>
      <c r="AC285" s="263"/>
      <c r="AD285" s="274">
        <f t="shared" si="20"/>
        <v>0</v>
      </c>
    </row>
    <row r="286" spans="1:30" ht="26.1" customHeight="1" x14ac:dyDescent="0.25">
      <c r="A286" s="10">
        <f t="shared" si="22"/>
        <v>281</v>
      </c>
      <c r="B286" s="11">
        <v>1</v>
      </c>
      <c r="C286" s="12" t="s">
        <v>386</v>
      </c>
      <c r="D286" s="13" t="s">
        <v>994</v>
      </c>
      <c r="E286" s="14" t="s">
        <v>67</v>
      </c>
      <c r="F286" s="15" t="s">
        <v>68</v>
      </c>
      <c r="G286" s="16" t="s">
        <v>64</v>
      </c>
      <c r="H286" s="235" t="s">
        <v>71</v>
      </c>
      <c r="I286" s="17" t="s">
        <v>414</v>
      </c>
      <c r="J286" s="228">
        <v>275668</v>
      </c>
      <c r="K286" s="18" t="s">
        <v>50</v>
      </c>
      <c r="L286" s="19" t="s">
        <v>51</v>
      </c>
      <c r="M286" s="214">
        <v>2017</v>
      </c>
      <c r="N286" s="20">
        <v>1600</v>
      </c>
      <c r="O286" s="185">
        <v>84</v>
      </c>
      <c r="P286" s="222">
        <v>5</v>
      </c>
      <c r="Q286" s="21">
        <v>42884</v>
      </c>
      <c r="R286" s="22">
        <v>45797</v>
      </c>
      <c r="S286" s="164">
        <v>45805</v>
      </c>
      <c r="T286" s="165">
        <v>45805</v>
      </c>
      <c r="U286" s="23" t="s">
        <v>52</v>
      </c>
      <c r="V286" s="24" t="s">
        <v>101</v>
      </c>
      <c r="W286" s="127"/>
      <c r="X286" s="283">
        <v>29400</v>
      </c>
      <c r="Z286" s="253"/>
      <c r="AA286" s="254"/>
      <c r="AB286" s="254"/>
      <c r="AC286" s="276"/>
      <c r="AD286" s="272">
        <f t="shared" si="20"/>
        <v>0</v>
      </c>
    </row>
    <row r="287" spans="1:30" ht="26.1" customHeight="1" x14ac:dyDescent="0.25">
      <c r="A287" s="10">
        <f t="shared" si="22"/>
        <v>282</v>
      </c>
      <c r="B287" s="11">
        <f>B286+1</f>
        <v>2</v>
      </c>
      <c r="C287" s="12" t="s">
        <v>386</v>
      </c>
      <c r="D287" s="13" t="s">
        <v>995</v>
      </c>
      <c r="E287" s="14" t="s">
        <v>67</v>
      </c>
      <c r="F287" s="15" t="s">
        <v>68</v>
      </c>
      <c r="G287" s="16" t="s">
        <v>64</v>
      </c>
      <c r="H287" s="235" t="s">
        <v>71</v>
      </c>
      <c r="I287" s="17" t="s">
        <v>415</v>
      </c>
      <c r="J287" s="228">
        <v>227126</v>
      </c>
      <c r="K287" s="18" t="s">
        <v>50</v>
      </c>
      <c r="L287" s="25" t="s">
        <v>51</v>
      </c>
      <c r="M287" s="214">
        <v>2017</v>
      </c>
      <c r="N287" s="20">
        <v>1600</v>
      </c>
      <c r="O287" s="185">
        <v>84</v>
      </c>
      <c r="P287" s="222">
        <v>5</v>
      </c>
      <c r="Q287" s="21">
        <v>42884</v>
      </c>
      <c r="R287" s="22">
        <v>45800</v>
      </c>
      <c r="S287" s="164">
        <v>45805</v>
      </c>
      <c r="T287" s="165">
        <v>45805</v>
      </c>
      <c r="U287" s="23" t="s">
        <v>52</v>
      </c>
      <c r="V287" s="24" t="s">
        <v>101</v>
      </c>
      <c r="W287" s="127"/>
      <c r="X287" s="281">
        <v>31700</v>
      </c>
      <c r="Z287" s="260"/>
      <c r="AA287" s="261"/>
      <c r="AB287" s="261"/>
      <c r="AC287" s="262"/>
      <c r="AD287" s="275">
        <f t="shared" si="20"/>
        <v>0</v>
      </c>
    </row>
    <row r="288" spans="1:30" ht="26.1" customHeight="1" x14ac:dyDescent="0.25">
      <c r="A288" s="10">
        <f t="shared" si="22"/>
        <v>283</v>
      </c>
      <c r="B288" s="11">
        <f t="shared" si="22"/>
        <v>3</v>
      </c>
      <c r="C288" s="12" t="s">
        <v>386</v>
      </c>
      <c r="D288" s="13" t="s">
        <v>996</v>
      </c>
      <c r="E288" s="14" t="s">
        <v>67</v>
      </c>
      <c r="F288" s="15" t="s">
        <v>68</v>
      </c>
      <c r="G288" s="16" t="s">
        <v>64</v>
      </c>
      <c r="H288" s="235" t="s">
        <v>71</v>
      </c>
      <c r="I288" s="17" t="s">
        <v>416</v>
      </c>
      <c r="J288" s="228">
        <v>263268</v>
      </c>
      <c r="K288" s="18" t="s">
        <v>50</v>
      </c>
      <c r="L288" s="25" t="s">
        <v>51</v>
      </c>
      <c r="M288" s="214">
        <v>2017</v>
      </c>
      <c r="N288" s="20">
        <v>1600</v>
      </c>
      <c r="O288" s="185">
        <v>84</v>
      </c>
      <c r="P288" s="222">
        <v>5</v>
      </c>
      <c r="Q288" s="21">
        <v>42884</v>
      </c>
      <c r="R288" s="22">
        <v>45820</v>
      </c>
      <c r="S288" s="164">
        <v>45805</v>
      </c>
      <c r="T288" s="165">
        <v>45805</v>
      </c>
      <c r="U288" s="23" t="s">
        <v>52</v>
      </c>
      <c r="V288" s="24" t="s">
        <v>101</v>
      </c>
      <c r="W288" s="127"/>
      <c r="X288" s="281">
        <v>29700</v>
      </c>
      <c r="Z288" s="260"/>
      <c r="AA288" s="261"/>
      <c r="AB288" s="261"/>
      <c r="AC288" s="262"/>
      <c r="AD288" s="275">
        <f t="shared" si="20"/>
        <v>0</v>
      </c>
    </row>
    <row r="289" spans="1:30" ht="26.1" customHeight="1" x14ac:dyDescent="0.25">
      <c r="A289" s="10">
        <f t="shared" si="22"/>
        <v>284</v>
      </c>
      <c r="B289" s="11">
        <f t="shared" si="22"/>
        <v>4</v>
      </c>
      <c r="C289" s="12" t="s">
        <v>386</v>
      </c>
      <c r="D289" s="13" t="s">
        <v>997</v>
      </c>
      <c r="E289" s="14" t="s">
        <v>67</v>
      </c>
      <c r="F289" s="15" t="s">
        <v>68</v>
      </c>
      <c r="G289" s="16" t="s">
        <v>64</v>
      </c>
      <c r="H289" s="235" t="s">
        <v>71</v>
      </c>
      <c r="I289" s="17" t="s">
        <v>417</v>
      </c>
      <c r="J289" s="228">
        <v>258840</v>
      </c>
      <c r="K289" s="18" t="s">
        <v>50</v>
      </c>
      <c r="L289" s="25" t="s">
        <v>51</v>
      </c>
      <c r="M289" s="214">
        <v>2017</v>
      </c>
      <c r="N289" s="20">
        <v>1600</v>
      </c>
      <c r="O289" s="185">
        <v>84</v>
      </c>
      <c r="P289" s="222">
        <v>5</v>
      </c>
      <c r="Q289" s="21">
        <v>42884</v>
      </c>
      <c r="R289" s="22">
        <v>45827</v>
      </c>
      <c r="S289" s="164">
        <v>45805</v>
      </c>
      <c r="T289" s="165">
        <v>45805</v>
      </c>
      <c r="U289" s="23" t="s">
        <v>52</v>
      </c>
      <c r="V289" s="24" t="s">
        <v>101</v>
      </c>
      <c r="W289" s="127"/>
      <c r="X289" s="281">
        <v>29800</v>
      </c>
      <c r="Z289" s="260"/>
      <c r="AA289" s="261"/>
      <c r="AB289" s="261"/>
      <c r="AC289" s="262"/>
      <c r="AD289" s="275">
        <f t="shared" si="20"/>
        <v>0</v>
      </c>
    </row>
    <row r="290" spans="1:30" ht="26.1" customHeight="1" x14ac:dyDescent="0.25">
      <c r="A290" s="10">
        <f t="shared" si="22"/>
        <v>285</v>
      </c>
      <c r="B290" s="11">
        <f t="shared" si="22"/>
        <v>5</v>
      </c>
      <c r="C290" s="12" t="s">
        <v>386</v>
      </c>
      <c r="D290" s="13" t="s">
        <v>998</v>
      </c>
      <c r="E290" s="14" t="s">
        <v>67</v>
      </c>
      <c r="F290" s="15" t="s">
        <v>68</v>
      </c>
      <c r="G290" s="16" t="s">
        <v>64</v>
      </c>
      <c r="H290" s="235" t="s">
        <v>71</v>
      </c>
      <c r="I290" s="17" t="s">
        <v>418</v>
      </c>
      <c r="J290" s="228">
        <v>222095</v>
      </c>
      <c r="K290" s="18" t="s">
        <v>50</v>
      </c>
      <c r="L290" s="25" t="s">
        <v>51</v>
      </c>
      <c r="M290" s="214">
        <v>2017</v>
      </c>
      <c r="N290" s="20">
        <v>1600</v>
      </c>
      <c r="O290" s="185">
        <v>84</v>
      </c>
      <c r="P290" s="222">
        <v>5</v>
      </c>
      <c r="Q290" s="21">
        <v>42884</v>
      </c>
      <c r="R290" s="22">
        <v>45799</v>
      </c>
      <c r="S290" s="164">
        <v>45805</v>
      </c>
      <c r="T290" s="165">
        <v>45805</v>
      </c>
      <c r="U290" s="23" t="s">
        <v>52</v>
      </c>
      <c r="V290" s="24" t="s">
        <v>101</v>
      </c>
      <c r="W290" s="127"/>
      <c r="X290" s="281">
        <v>32100</v>
      </c>
      <c r="Z290" s="260"/>
      <c r="AA290" s="261"/>
      <c r="AB290" s="261"/>
      <c r="AC290" s="262"/>
      <c r="AD290" s="275">
        <f t="shared" si="20"/>
        <v>0</v>
      </c>
    </row>
    <row r="291" spans="1:30" ht="26.1" customHeight="1" x14ac:dyDescent="0.25">
      <c r="A291" s="10">
        <f t="shared" si="22"/>
        <v>286</v>
      </c>
      <c r="B291" s="11">
        <f t="shared" si="22"/>
        <v>6</v>
      </c>
      <c r="C291" s="12" t="s">
        <v>386</v>
      </c>
      <c r="D291" s="13" t="s">
        <v>999</v>
      </c>
      <c r="E291" s="14" t="s">
        <v>67</v>
      </c>
      <c r="F291" s="15" t="s">
        <v>68</v>
      </c>
      <c r="G291" s="16" t="s">
        <v>64</v>
      </c>
      <c r="H291" s="235" t="s">
        <v>71</v>
      </c>
      <c r="I291" s="17" t="s">
        <v>418</v>
      </c>
      <c r="J291" s="228">
        <v>242287</v>
      </c>
      <c r="K291" s="18" t="s">
        <v>50</v>
      </c>
      <c r="L291" s="25" t="s">
        <v>51</v>
      </c>
      <c r="M291" s="214">
        <v>2017</v>
      </c>
      <c r="N291" s="20">
        <v>1600</v>
      </c>
      <c r="O291" s="185">
        <v>84</v>
      </c>
      <c r="P291" s="222">
        <v>5</v>
      </c>
      <c r="Q291" s="21">
        <v>42884</v>
      </c>
      <c r="R291" s="22">
        <v>45805</v>
      </c>
      <c r="S291" s="164">
        <v>45805</v>
      </c>
      <c r="T291" s="165">
        <v>45805</v>
      </c>
      <c r="U291" s="23" t="s">
        <v>52</v>
      </c>
      <c r="V291" s="24" t="s">
        <v>101</v>
      </c>
      <c r="W291" s="127"/>
      <c r="X291" s="281">
        <v>30500</v>
      </c>
      <c r="Z291" s="260"/>
      <c r="AA291" s="261"/>
      <c r="AB291" s="261"/>
      <c r="AC291" s="262"/>
      <c r="AD291" s="275">
        <f t="shared" si="20"/>
        <v>0</v>
      </c>
    </row>
    <row r="292" spans="1:30" ht="26.1" customHeight="1" x14ac:dyDescent="0.25">
      <c r="A292" s="10">
        <f t="shared" si="22"/>
        <v>287</v>
      </c>
      <c r="B292" s="11">
        <f t="shared" si="22"/>
        <v>7</v>
      </c>
      <c r="C292" s="12" t="s">
        <v>386</v>
      </c>
      <c r="D292" s="13" t="s">
        <v>1346</v>
      </c>
      <c r="E292" s="14" t="s">
        <v>387</v>
      </c>
      <c r="F292" s="15" t="s">
        <v>449</v>
      </c>
      <c r="G292" s="16" t="s">
        <v>339</v>
      </c>
      <c r="H292" s="235" t="s">
        <v>71</v>
      </c>
      <c r="I292" s="17" t="s">
        <v>450</v>
      </c>
      <c r="J292" s="228">
        <v>18879</v>
      </c>
      <c r="K292" s="18" t="s">
        <v>61</v>
      </c>
      <c r="L292" s="25" t="s">
        <v>51</v>
      </c>
      <c r="M292" s="214">
        <v>2022</v>
      </c>
      <c r="N292" s="20">
        <v>2200</v>
      </c>
      <c r="O292" s="185">
        <v>103</v>
      </c>
      <c r="P292" s="222">
        <v>3</v>
      </c>
      <c r="Q292" s="21">
        <v>44733</v>
      </c>
      <c r="R292" s="22">
        <v>45828</v>
      </c>
      <c r="S292" s="164">
        <v>45828</v>
      </c>
      <c r="T292" s="165">
        <v>45828</v>
      </c>
      <c r="U292" s="23" t="s">
        <v>73</v>
      </c>
      <c r="V292" s="24" t="s">
        <v>91</v>
      </c>
      <c r="W292" s="127"/>
      <c r="X292" s="281">
        <v>100000</v>
      </c>
      <c r="Z292" s="260"/>
      <c r="AA292" s="261"/>
      <c r="AB292" s="261"/>
      <c r="AC292" s="262"/>
      <c r="AD292" s="275">
        <f t="shared" si="20"/>
        <v>0</v>
      </c>
    </row>
    <row r="293" spans="1:30" ht="26.1" customHeight="1" x14ac:dyDescent="0.25">
      <c r="A293" s="10">
        <f t="shared" si="22"/>
        <v>288</v>
      </c>
      <c r="B293" s="11">
        <f t="shared" si="22"/>
        <v>8</v>
      </c>
      <c r="C293" s="12" t="s">
        <v>386</v>
      </c>
      <c r="D293" s="13" t="s">
        <v>907</v>
      </c>
      <c r="E293" s="14" t="s">
        <v>67</v>
      </c>
      <c r="F293" s="15" t="s">
        <v>68</v>
      </c>
      <c r="G293" s="16" t="s">
        <v>64</v>
      </c>
      <c r="H293" s="235" t="s">
        <v>71</v>
      </c>
      <c r="I293" s="17" t="s">
        <v>399</v>
      </c>
      <c r="J293" s="228">
        <v>245069</v>
      </c>
      <c r="K293" s="18" t="s">
        <v>50</v>
      </c>
      <c r="L293" s="25" t="s">
        <v>196</v>
      </c>
      <c r="M293" s="214">
        <v>2014</v>
      </c>
      <c r="N293" s="20">
        <v>1600</v>
      </c>
      <c r="O293" s="185">
        <v>77</v>
      </c>
      <c r="P293" s="222">
        <v>5</v>
      </c>
      <c r="Q293" s="21">
        <v>41823</v>
      </c>
      <c r="R293" s="22">
        <v>45827</v>
      </c>
      <c r="S293" s="170">
        <v>45840</v>
      </c>
      <c r="T293" s="165">
        <v>45840</v>
      </c>
      <c r="U293" s="23" t="s">
        <v>52</v>
      </c>
      <c r="V293" s="24" t="s">
        <v>97</v>
      </c>
      <c r="W293" s="127"/>
      <c r="X293" s="281">
        <v>25700</v>
      </c>
      <c r="Z293" s="260"/>
      <c r="AA293" s="261"/>
      <c r="AB293" s="261"/>
      <c r="AC293" s="262"/>
      <c r="AD293" s="275">
        <f t="shared" si="20"/>
        <v>0</v>
      </c>
    </row>
    <row r="294" spans="1:30" ht="26.1" customHeight="1" x14ac:dyDescent="0.25">
      <c r="A294" s="10">
        <f t="shared" si="22"/>
        <v>289</v>
      </c>
      <c r="B294" s="11">
        <f t="shared" si="22"/>
        <v>9</v>
      </c>
      <c r="C294" s="12" t="s">
        <v>386</v>
      </c>
      <c r="D294" s="13" t="s">
        <v>908</v>
      </c>
      <c r="E294" s="14" t="s">
        <v>67</v>
      </c>
      <c r="F294" s="15" t="s">
        <v>68</v>
      </c>
      <c r="G294" s="16" t="s">
        <v>64</v>
      </c>
      <c r="H294" s="235" t="s">
        <v>71</v>
      </c>
      <c r="I294" s="17" t="s">
        <v>400</v>
      </c>
      <c r="J294" s="228">
        <v>251292</v>
      </c>
      <c r="K294" s="18" t="s">
        <v>50</v>
      </c>
      <c r="L294" s="25" t="s">
        <v>196</v>
      </c>
      <c r="M294" s="214">
        <v>2014</v>
      </c>
      <c r="N294" s="20">
        <v>1600</v>
      </c>
      <c r="O294" s="185">
        <v>77</v>
      </c>
      <c r="P294" s="222">
        <v>5</v>
      </c>
      <c r="Q294" s="21">
        <v>41823</v>
      </c>
      <c r="R294" s="22">
        <v>45861</v>
      </c>
      <c r="S294" s="164">
        <v>45840</v>
      </c>
      <c r="T294" s="165">
        <v>45840</v>
      </c>
      <c r="U294" s="23" t="s">
        <v>52</v>
      </c>
      <c r="V294" s="24" t="s">
        <v>97</v>
      </c>
      <c r="W294" s="127"/>
      <c r="X294" s="281">
        <v>25300</v>
      </c>
      <c r="Z294" s="260"/>
      <c r="AA294" s="261"/>
      <c r="AB294" s="261"/>
      <c r="AC294" s="262"/>
      <c r="AD294" s="275">
        <f t="shared" si="20"/>
        <v>0</v>
      </c>
    </row>
    <row r="295" spans="1:30" ht="26.1" customHeight="1" x14ac:dyDescent="0.25">
      <c r="A295" s="10">
        <f t="shared" si="22"/>
        <v>290</v>
      </c>
      <c r="B295" s="11">
        <f t="shared" si="22"/>
        <v>10</v>
      </c>
      <c r="C295" s="12" t="s">
        <v>386</v>
      </c>
      <c r="D295" s="13" t="s">
        <v>942</v>
      </c>
      <c r="E295" s="14" t="s">
        <v>67</v>
      </c>
      <c r="F295" s="15" t="s">
        <v>68</v>
      </c>
      <c r="G295" s="16" t="s">
        <v>64</v>
      </c>
      <c r="H295" s="235" t="s">
        <v>71</v>
      </c>
      <c r="I295" s="17" t="s">
        <v>402</v>
      </c>
      <c r="J295" s="228">
        <v>260040</v>
      </c>
      <c r="K295" s="18" t="s">
        <v>50</v>
      </c>
      <c r="L295" s="25" t="s">
        <v>196</v>
      </c>
      <c r="M295" s="214">
        <v>2015</v>
      </c>
      <c r="N295" s="20">
        <v>1600</v>
      </c>
      <c r="O295" s="185">
        <v>77</v>
      </c>
      <c r="P295" s="222">
        <v>5</v>
      </c>
      <c r="Q295" s="21">
        <v>42192</v>
      </c>
      <c r="R295" s="22">
        <v>45729</v>
      </c>
      <c r="S295" s="164">
        <v>45844</v>
      </c>
      <c r="T295" s="165">
        <v>45844</v>
      </c>
      <c r="U295" s="23" t="s">
        <v>52</v>
      </c>
      <c r="V295" s="24" t="s">
        <v>97</v>
      </c>
      <c r="W295" s="127"/>
      <c r="X295" s="281">
        <v>25500</v>
      </c>
      <c r="Z295" s="260"/>
      <c r="AA295" s="261"/>
      <c r="AB295" s="261"/>
      <c r="AC295" s="262"/>
      <c r="AD295" s="275">
        <f t="shared" si="20"/>
        <v>0</v>
      </c>
    </row>
    <row r="296" spans="1:30" ht="26.1" customHeight="1" x14ac:dyDescent="0.25">
      <c r="A296" s="10">
        <f t="shared" si="22"/>
        <v>291</v>
      </c>
      <c r="B296" s="11">
        <f t="shared" si="22"/>
        <v>11</v>
      </c>
      <c r="C296" s="12" t="s">
        <v>386</v>
      </c>
      <c r="D296" s="13" t="s">
        <v>943</v>
      </c>
      <c r="E296" s="14" t="s">
        <v>67</v>
      </c>
      <c r="F296" s="15" t="s">
        <v>68</v>
      </c>
      <c r="G296" s="16" t="s">
        <v>64</v>
      </c>
      <c r="H296" s="235" t="s">
        <v>71</v>
      </c>
      <c r="I296" s="17" t="s">
        <v>403</v>
      </c>
      <c r="J296" s="228">
        <v>281070</v>
      </c>
      <c r="K296" s="18" t="s">
        <v>50</v>
      </c>
      <c r="L296" s="25" t="s">
        <v>196</v>
      </c>
      <c r="M296" s="214">
        <v>2015</v>
      </c>
      <c r="N296" s="20">
        <v>1600</v>
      </c>
      <c r="O296" s="185">
        <v>77</v>
      </c>
      <c r="P296" s="222">
        <v>5</v>
      </c>
      <c r="Q296" s="21">
        <v>42192</v>
      </c>
      <c r="R296" s="22">
        <v>45821</v>
      </c>
      <c r="S296" s="164">
        <v>45844</v>
      </c>
      <c r="T296" s="165">
        <v>45844</v>
      </c>
      <c r="U296" s="23" t="s">
        <v>52</v>
      </c>
      <c r="V296" s="24" t="s">
        <v>97</v>
      </c>
      <c r="W296" s="127"/>
      <c r="X296" s="281">
        <v>24400</v>
      </c>
      <c r="Z296" s="260"/>
      <c r="AA296" s="261"/>
      <c r="AB296" s="261"/>
      <c r="AC296" s="262"/>
      <c r="AD296" s="275">
        <f t="shared" si="20"/>
        <v>0</v>
      </c>
    </row>
    <row r="297" spans="1:30" ht="26.1" customHeight="1" x14ac:dyDescent="0.25">
      <c r="A297" s="10">
        <f t="shared" ref="A297:B312" si="23">A296+1</f>
        <v>292</v>
      </c>
      <c r="B297" s="11">
        <f t="shared" si="23"/>
        <v>12</v>
      </c>
      <c r="C297" s="12" t="s">
        <v>386</v>
      </c>
      <c r="D297" s="13" t="s">
        <v>944</v>
      </c>
      <c r="E297" s="14" t="s">
        <v>67</v>
      </c>
      <c r="F297" s="15" t="s">
        <v>68</v>
      </c>
      <c r="G297" s="16" t="s">
        <v>64</v>
      </c>
      <c r="H297" s="235" t="s">
        <v>71</v>
      </c>
      <c r="I297" s="17" t="s">
        <v>404</v>
      </c>
      <c r="J297" s="228">
        <v>224438</v>
      </c>
      <c r="K297" s="18" t="s">
        <v>50</v>
      </c>
      <c r="L297" s="25" t="s">
        <v>196</v>
      </c>
      <c r="M297" s="214">
        <v>2015</v>
      </c>
      <c r="N297" s="20">
        <v>1600</v>
      </c>
      <c r="O297" s="185">
        <v>77</v>
      </c>
      <c r="P297" s="222">
        <v>5</v>
      </c>
      <c r="Q297" s="21">
        <v>42192</v>
      </c>
      <c r="R297" s="22">
        <v>45840</v>
      </c>
      <c r="S297" s="164">
        <v>45844</v>
      </c>
      <c r="T297" s="165">
        <v>45844</v>
      </c>
      <c r="U297" s="23" t="s">
        <v>52</v>
      </c>
      <c r="V297" s="24" t="s">
        <v>97</v>
      </c>
      <c r="W297" s="127"/>
      <c r="X297" s="281">
        <v>27800</v>
      </c>
      <c r="Z297" s="260"/>
      <c r="AA297" s="261"/>
      <c r="AB297" s="261"/>
      <c r="AC297" s="262"/>
      <c r="AD297" s="275">
        <f t="shared" si="20"/>
        <v>0</v>
      </c>
    </row>
    <row r="298" spans="1:30" ht="26.1" customHeight="1" x14ac:dyDescent="0.25">
      <c r="A298" s="10">
        <f t="shared" si="23"/>
        <v>293</v>
      </c>
      <c r="B298" s="11">
        <f t="shared" si="23"/>
        <v>13</v>
      </c>
      <c r="C298" s="12" t="s">
        <v>386</v>
      </c>
      <c r="D298" s="13" t="s">
        <v>945</v>
      </c>
      <c r="E298" s="14" t="s">
        <v>67</v>
      </c>
      <c r="F298" s="15" t="s">
        <v>68</v>
      </c>
      <c r="G298" s="16" t="s">
        <v>64</v>
      </c>
      <c r="H298" s="235" t="s">
        <v>71</v>
      </c>
      <c r="I298" s="17" t="s">
        <v>405</v>
      </c>
      <c r="J298" s="228">
        <v>228420</v>
      </c>
      <c r="K298" s="18" t="s">
        <v>50</v>
      </c>
      <c r="L298" s="25" t="s">
        <v>196</v>
      </c>
      <c r="M298" s="214">
        <v>2015</v>
      </c>
      <c r="N298" s="20">
        <v>1600</v>
      </c>
      <c r="O298" s="185">
        <v>77</v>
      </c>
      <c r="P298" s="222">
        <v>5</v>
      </c>
      <c r="Q298" s="21">
        <v>42192</v>
      </c>
      <c r="R298" s="22">
        <v>45871</v>
      </c>
      <c r="S298" s="164">
        <v>45844</v>
      </c>
      <c r="T298" s="165">
        <v>45844</v>
      </c>
      <c r="U298" s="23" t="s">
        <v>52</v>
      </c>
      <c r="V298" s="24" t="s">
        <v>97</v>
      </c>
      <c r="W298" s="127"/>
      <c r="X298" s="281">
        <v>27600</v>
      </c>
      <c r="Z298" s="260"/>
      <c r="AA298" s="261"/>
      <c r="AB298" s="261"/>
      <c r="AC298" s="262"/>
      <c r="AD298" s="275">
        <f t="shared" si="20"/>
        <v>0</v>
      </c>
    </row>
    <row r="299" spans="1:30" ht="26.1" customHeight="1" x14ac:dyDescent="0.25">
      <c r="A299" s="10">
        <f t="shared" si="23"/>
        <v>294</v>
      </c>
      <c r="B299" s="11">
        <f t="shared" si="23"/>
        <v>14</v>
      </c>
      <c r="C299" s="12" t="s">
        <v>386</v>
      </c>
      <c r="D299" s="13" t="s">
        <v>946</v>
      </c>
      <c r="E299" s="14" t="s">
        <v>67</v>
      </c>
      <c r="F299" s="15" t="s">
        <v>68</v>
      </c>
      <c r="G299" s="16" t="s">
        <v>64</v>
      </c>
      <c r="H299" s="235" t="s">
        <v>71</v>
      </c>
      <c r="I299" s="17" t="s">
        <v>406</v>
      </c>
      <c r="J299" s="228">
        <v>211855</v>
      </c>
      <c r="K299" s="18" t="s">
        <v>50</v>
      </c>
      <c r="L299" s="25" t="s">
        <v>196</v>
      </c>
      <c r="M299" s="214">
        <v>2015</v>
      </c>
      <c r="N299" s="20">
        <v>1600</v>
      </c>
      <c r="O299" s="185">
        <v>77</v>
      </c>
      <c r="P299" s="222">
        <v>5</v>
      </c>
      <c r="Q299" s="21">
        <v>42192</v>
      </c>
      <c r="R299" s="22">
        <v>45829</v>
      </c>
      <c r="S299" s="164">
        <v>45844</v>
      </c>
      <c r="T299" s="165">
        <v>45844</v>
      </c>
      <c r="U299" s="23" t="s">
        <v>52</v>
      </c>
      <c r="V299" s="24" t="s">
        <v>97</v>
      </c>
      <c r="W299" s="127"/>
      <c r="X299" s="281">
        <v>28600</v>
      </c>
      <c r="Z299" s="260"/>
      <c r="AA299" s="261"/>
      <c r="AB299" s="261"/>
      <c r="AC299" s="262"/>
      <c r="AD299" s="275">
        <f t="shared" si="20"/>
        <v>0</v>
      </c>
    </row>
    <row r="300" spans="1:30" ht="26.1" customHeight="1" x14ac:dyDescent="0.25">
      <c r="A300" s="10">
        <f t="shared" si="23"/>
        <v>295</v>
      </c>
      <c r="B300" s="11">
        <f t="shared" si="23"/>
        <v>15</v>
      </c>
      <c r="C300" s="12" t="s">
        <v>386</v>
      </c>
      <c r="D300" s="13" t="s">
        <v>1347</v>
      </c>
      <c r="E300" s="14" t="s">
        <v>451</v>
      </c>
      <c r="F300" s="15" t="s">
        <v>456</v>
      </c>
      <c r="G300" s="16" t="s">
        <v>64</v>
      </c>
      <c r="H300" s="235" t="s">
        <v>71</v>
      </c>
      <c r="I300" s="17" t="s">
        <v>457</v>
      </c>
      <c r="J300" s="228">
        <v>93645</v>
      </c>
      <c r="K300" s="18" t="s">
        <v>50</v>
      </c>
      <c r="L300" s="25" t="s">
        <v>51</v>
      </c>
      <c r="M300" s="214">
        <v>2022</v>
      </c>
      <c r="N300" s="20">
        <v>1500</v>
      </c>
      <c r="O300" s="185">
        <v>132</v>
      </c>
      <c r="P300" s="222">
        <v>5</v>
      </c>
      <c r="Q300" s="21">
        <v>44776</v>
      </c>
      <c r="R300" s="22">
        <v>45871</v>
      </c>
      <c r="S300" s="164">
        <v>45871</v>
      </c>
      <c r="T300" s="165">
        <v>45871</v>
      </c>
      <c r="U300" s="23" t="s">
        <v>73</v>
      </c>
      <c r="V300" s="24" t="s">
        <v>91</v>
      </c>
      <c r="W300" s="127"/>
      <c r="X300" s="281">
        <v>61100</v>
      </c>
      <c r="Z300" s="260"/>
      <c r="AA300" s="261"/>
      <c r="AB300" s="261"/>
      <c r="AC300" s="262"/>
      <c r="AD300" s="275">
        <f t="shared" si="20"/>
        <v>0</v>
      </c>
    </row>
    <row r="301" spans="1:30" ht="26.1" customHeight="1" x14ac:dyDescent="0.25">
      <c r="A301" s="10">
        <f t="shared" si="23"/>
        <v>296</v>
      </c>
      <c r="B301" s="11">
        <f t="shared" si="23"/>
        <v>16</v>
      </c>
      <c r="C301" s="12" t="s">
        <v>386</v>
      </c>
      <c r="D301" s="13" t="s">
        <v>1348</v>
      </c>
      <c r="E301" s="14" t="s">
        <v>451</v>
      </c>
      <c r="F301" s="15" t="s">
        <v>456</v>
      </c>
      <c r="G301" s="16" t="s">
        <v>64</v>
      </c>
      <c r="H301" s="235" t="s">
        <v>71</v>
      </c>
      <c r="I301" s="17" t="s">
        <v>458</v>
      </c>
      <c r="J301" s="228">
        <v>75039</v>
      </c>
      <c r="K301" s="18" t="s">
        <v>50</v>
      </c>
      <c r="L301" s="25" t="s">
        <v>51</v>
      </c>
      <c r="M301" s="214">
        <v>2022</v>
      </c>
      <c r="N301" s="20">
        <v>1500</v>
      </c>
      <c r="O301" s="185">
        <v>132</v>
      </c>
      <c r="P301" s="222">
        <v>5</v>
      </c>
      <c r="Q301" s="21">
        <v>44776</v>
      </c>
      <c r="R301" s="22">
        <v>45871</v>
      </c>
      <c r="S301" s="164">
        <v>45871</v>
      </c>
      <c r="T301" s="165">
        <v>45871</v>
      </c>
      <c r="U301" s="23" t="s">
        <v>73</v>
      </c>
      <c r="V301" s="24" t="s">
        <v>91</v>
      </c>
      <c r="W301" s="127"/>
      <c r="X301" s="281">
        <v>63900</v>
      </c>
      <c r="Z301" s="260"/>
      <c r="AA301" s="261"/>
      <c r="AB301" s="261"/>
      <c r="AC301" s="262"/>
      <c r="AD301" s="275">
        <f t="shared" si="20"/>
        <v>0</v>
      </c>
    </row>
    <row r="302" spans="1:30" ht="26.1" customHeight="1" x14ac:dyDescent="0.25">
      <c r="A302" s="10">
        <f t="shared" si="23"/>
        <v>297</v>
      </c>
      <c r="B302" s="11">
        <f t="shared" si="23"/>
        <v>17</v>
      </c>
      <c r="C302" s="12" t="s">
        <v>386</v>
      </c>
      <c r="D302" s="13" t="s">
        <v>1349</v>
      </c>
      <c r="E302" s="14" t="s">
        <v>451</v>
      </c>
      <c r="F302" s="15" t="s">
        <v>456</v>
      </c>
      <c r="G302" s="16" t="s">
        <v>64</v>
      </c>
      <c r="H302" s="235" t="s">
        <v>71</v>
      </c>
      <c r="I302" s="17" t="s">
        <v>459</v>
      </c>
      <c r="J302" s="228">
        <v>77834</v>
      </c>
      <c r="K302" s="18" t="s">
        <v>50</v>
      </c>
      <c r="L302" s="25" t="s">
        <v>51</v>
      </c>
      <c r="M302" s="214">
        <v>2022</v>
      </c>
      <c r="N302" s="20">
        <v>1500</v>
      </c>
      <c r="O302" s="185">
        <v>132</v>
      </c>
      <c r="P302" s="222">
        <v>5</v>
      </c>
      <c r="Q302" s="21">
        <v>44776</v>
      </c>
      <c r="R302" s="22">
        <v>45871</v>
      </c>
      <c r="S302" s="164">
        <v>45871</v>
      </c>
      <c r="T302" s="165">
        <v>45871</v>
      </c>
      <c r="U302" s="23" t="s">
        <v>73</v>
      </c>
      <c r="V302" s="24" t="s">
        <v>91</v>
      </c>
      <c r="W302" s="127"/>
      <c r="X302" s="281">
        <v>63500</v>
      </c>
      <c r="Z302" s="260"/>
      <c r="AA302" s="261"/>
      <c r="AB302" s="261"/>
      <c r="AC302" s="262"/>
      <c r="AD302" s="275">
        <f t="shared" si="20"/>
        <v>0</v>
      </c>
    </row>
    <row r="303" spans="1:30" ht="26.1" customHeight="1" x14ac:dyDescent="0.25">
      <c r="A303" s="10">
        <f t="shared" si="23"/>
        <v>298</v>
      </c>
      <c r="B303" s="11">
        <f t="shared" si="23"/>
        <v>18</v>
      </c>
      <c r="C303" s="12" t="s">
        <v>386</v>
      </c>
      <c r="D303" s="13" t="s">
        <v>1350</v>
      </c>
      <c r="E303" s="14" t="s">
        <v>451</v>
      </c>
      <c r="F303" s="15" t="s">
        <v>456</v>
      </c>
      <c r="G303" s="16" t="s">
        <v>64</v>
      </c>
      <c r="H303" s="235" t="s">
        <v>71</v>
      </c>
      <c r="I303" s="17" t="s">
        <v>460</v>
      </c>
      <c r="J303" s="228">
        <v>101564</v>
      </c>
      <c r="K303" s="18" t="s">
        <v>50</v>
      </c>
      <c r="L303" s="25" t="s">
        <v>51</v>
      </c>
      <c r="M303" s="214">
        <v>2022</v>
      </c>
      <c r="N303" s="20">
        <v>1500</v>
      </c>
      <c r="O303" s="185">
        <v>132</v>
      </c>
      <c r="P303" s="222">
        <v>5</v>
      </c>
      <c r="Q303" s="21">
        <v>44776</v>
      </c>
      <c r="R303" s="22">
        <v>45871</v>
      </c>
      <c r="S303" s="164">
        <v>45871</v>
      </c>
      <c r="T303" s="165">
        <v>45871</v>
      </c>
      <c r="U303" s="23" t="s">
        <v>73</v>
      </c>
      <c r="V303" s="24" t="s">
        <v>91</v>
      </c>
      <c r="W303" s="127"/>
      <c r="X303" s="281">
        <v>59800</v>
      </c>
      <c r="Z303" s="260"/>
      <c r="AA303" s="261"/>
      <c r="AB303" s="261"/>
      <c r="AC303" s="262"/>
      <c r="AD303" s="275">
        <f t="shared" si="20"/>
        <v>0</v>
      </c>
    </row>
    <row r="304" spans="1:30" ht="26.1" customHeight="1" x14ac:dyDescent="0.25">
      <c r="A304" s="10">
        <f t="shared" si="23"/>
        <v>299</v>
      </c>
      <c r="B304" s="11">
        <f t="shared" si="23"/>
        <v>19</v>
      </c>
      <c r="C304" s="12" t="s">
        <v>386</v>
      </c>
      <c r="D304" s="13" t="s">
        <v>1351</v>
      </c>
      <c r="E304" s="14" t="s">
        <v>451</v>
      </c>
      <c r="F304" s="15" t="s">
        <v>456</v>
      </c>
      <c r="G304" s="16" t="s">
        <v>64</v>
      </c>
      <c r="H304" s="235" t="s">
        <v>71</v>
      </c>
      <c r="I304" s="17" t="s">
        <v>461</v>
      </c>
      <c r="J304" s="228">
        <v>94485</v>
      </c>
      <c r="K304" s="18" t="s">
        <v>50</v>
      </c>
      <c r="L304" s="25" t="s">
        <v>51</v>
      </c>
      <c r="M304" s="214">
        <v>2022</v>
      </c>
      <c r="N304" s="20">
        <v>1500</v>
      </c>
      <c r="O304" s="185">
        <v>132</v>
      </c>
      <c r="P304" s="222">
        <v>5</v>
      </c>
      <c r="Q304" s="21">
        <v>44776</v>
      </c>
      <c r="R304" s="22">
        <v>45871</v>
      </c>
      <c r="S304" s="164">
        <v>45871</v>
      </c>
      <c r="T304" s="165">
        <v>45871</v>
      </c>
      <c r="U304" s="23" t="s">
        <v>73</v>
      </c>
      <c r="V304" s="24" t="s">
        <v>91</v>
      </c>
      <c r="W304" s="127"/>
      <c r="X304" s="281">
        <v>60900</v>
      </c>
      <c r="Z304" s="260"/>
      <c r="AA304" s="261"/>
      <c r="AB304" s="261"/>
      <c r="AC304" s="262"/>
      <c r="AD304" s="275">
        <f t="shared" si="20"/>
        <v>0</v>
      </c>
    </row>
    <row r="305" spans="1:30" ht="26.1" customHeight="1" x14ac:dyDescent="0.25">
      <c r="A305" s="10">
        <f t="shared" si="23"/>
        <v>300</v>
      </c>
      <c r="B305" s="11">
        <f t="shared" si="23"/>
        <v>20</v>
      </c>
      <c r="C305" s="12" t="s">
        <v>386</v>
      </c>
      <c r="D305" s="13" t="s">
        <v>1352</v>
      </c>
      <c r="E305" s="14" t="s">
        <v>451</v>
      </c>
      <c r="F305" s="15" t="s">
        <v>456</v>
      </c>
      <c r="G305" s="16" t="s">
        <v>64</v>
      </c>
      <c r="H305" s="235" t="s">
        <v>71</v>
      </c>
      <c r="I305" s="17" t="s">
        <v>462</v>
      </c>
      <c r="J305" s="228">
        <v>78136</v>
      </c>
      <c r="K305" s="18" t="s">
        <v>50</v>
      </c>
      <c r="L305" s="19" t="s">
        <v>51</v>
      </c>
      <c r="M305" s="213">
        <v>2022</v>
      </c>
      <c r="N305" s="20">
        <v>1500</v>
      </c>
      <c r="O305" s="185">
        <v>132</v>
      </c>
      <c r="P305" s="222">
        <v>5</v>
      </c>
      <c r="Q305" s="21">
        <v>44776</v>
      </c>
      <c r="R305" s="22">
        <v>45871</v>
      </c>
      <c r="S305" s="164">
        <v>45871</v>
      </c>
      <c r="T305" s="165">
        <v>45871</v>
      </c>
      <c r="U305" s="23" t="s">
        <v>73</v>
      </c>
      <c r="V305" s="24" t="s">
        <v>91</v>
      </c>
      <c r="W305" s="127"/>
      <c r="X305" s="281">
        <v>63400</v>
      </c>
      <c r="Z305" s="260"/>
      <c r="AA305" s="261"/>
      <c r="AB305" s="261"/>
      <c r="AC305" s="262"/>
      <c r="AD305" s="275">
        <f t="shared" si="20"/>
        <v>0</v>
      </c>
    </row>
    <row r="306" spans="1:30" ht="26.1" customHeight="1" x14ac:dyDescent="0.25">
      <c r="A306" s="10">
        <f t="shared" si="23"/>
        <v>301</v>
      </c>
      <c r="B306" s="11">
        <f t="shared" si="23"/>
        <v>21</v>
      </c>
      <c r="C306" s="12" t="s">
        <v>386</v>
      </c>
      <c r="D306" s="13" t="s">
        <v>1353</v>
      </c>
      <c r="E306" s="14" t="s">
        <v>451</v>
      </c>
      <c r="F306" s="15" t="s">
        <v>456</v>
      </c>
      <c r="G306" s="16" t="s">
        <v>64</v>
      </c>
      <c r="H306" s="235" t="s">
        <v>71</v>
      </c>
      <c r="I306" s="17" t="s">
        <v>463</v>
      </c>
      <c r="J306" s="228">
        <v>51665</v>
      </c>
      <c r="K306" s="18" t="s">
        <v>50</v>
      </c>
      <c r="L306" s="25" t="s">
        <v>51</v>
      </c>
      <c r="M306" s="214">
        <v>2022</v>
      </c>
      <c r="N306" s="20">
        <v>1500</v>
      </c>
      <c r="O306" s="185">
        <v>132</v>
      </c>
      <c r="P306" s="222">
        <v>5</v>
      </c>
      <c r="Q306" s="21">
        <v>44776</v>
      </c>
      <c r="R306" s="22">
        <v>45871</v>
      </c>
      <c r="S306" s="164">
        <v>45871</v>
      </c>
      <c r="T306" s="165">
        <v>45871</v>
      </c>
      <c r="U306" s="23" t="s">
        <v>73</v>
      </c>
      <c r="V306" s="24" t="s">
        <v>91</v>
      </c>
      <c r="W306" s="127"/>
      <c r="X306" s="281">
        <v>67500</v>
      </c>
      <c r="Z306" s="260"/>
      <c r="AA306" s="261"/>
      <c r="AB306" s="261"/>
      <c r="AC306" s="262"/>
      <c r="AD306" s="275">
        <f t="shared" si="20"/>
        <v>0</v>
      </c>
    </row>
    <row r="307" spans="1:30" ht="26.1" customHeight="1" x14ac:dyDescent="0.25">
      <c r="A307" s="10">
        <f t="shared" si="23"/>
        <v>302</v>
      </c>
      <c r="B307" s="11">
        <f t="shared" si="23"/>
        <v>22</v>
      </c>
      <c r="C307" s="12" t="s">
        <v>386</v>
      </c>
      <c r="D307" s="13" t="s">
        <v>1354</v>
      </c>
      <c r="E307" s="14" t="s">
        <v>451</v>
      </c>
      <c r="F307" s="15" t="s">
        <v>456</v>
      </c>
      <c r="G307" s="16" t="s">
        <v>64</v>
      </c>
      <c r="H307" s="235" t="s">
        <v>71</v>
      </c>
      <c r="I307" s="17" t="s">
        <v>464</v>
      </c>
      <c r="J307" s="228">
        <v>88517</v>
      </c>
      <c r="K307" s="18" t="s">
        <v>50</v>
      </c>
      <c r="L307" s="25" t="s">
        <v>51</v>
      </c>
      <c r="M307" s="214">
        <v>2022</v>
      </c>
      <c r="N307" s="20">
        <v>1500</v>
      </c>
      <c r="O307" s="185">
        <v>132</v>
      </c>
      <c r="P307" s="222">
        <v>5</v>
      </c>
      <c r="Q307" s="21">
        <v>44776</v>
      </c>
      <c r="R307" s="22">
        <v>45871</v>
      </c>
      <c r="S307" s="164">
        <v>45871</v>
      </c>
      <c r="T307" s="165">
        <v>45871</v>
      </c>
      <c r="U307" s="23" t="s">
        <v>73</v>
      </c>
      <c r="V307" s="24" t="s">
        <v>91</v>
      </c>
      <c r="W307" s="127"/>
      <c r="X307" s="281">
        <v>61900</v>
      </c>
      <c r="Z307" s="260"/>
      <c r="AA307" s="261"/>
      <c r="AB307" s="261"/>
      <c r="AC307" s="262"/>
      <c r="AD307" s="275">
        <f t="shared" si="20"/>
        <v>0</v>
      </c>
    </row>
    <row r="308" spans="1:30" ht="26.1" customHeight="1" x14ac:dyDescent="0.25">
      <c r="A308" s="10">
        <f t="shared" si="23"/>
        <v>303</v>
      </c>
      <c r="B308" s="11">
        <f t="shared" si="23"/>
        <v>23</v>
      </c>
      <c r="C308" s="12" t="s">
        <v>386</v>
      </c>
      <c r="D308" s="13" t="s">
        <v>1355</v>
      </c>
      <c r="E308" s="14" t="s">
        <v>451</v>
      </c>
      <c r="F308" s="15" t="s">
        <v>456</v>
      </c>
      <c r="G308" s="16" t="s">
        <v>64</v>
      </c>
      <c r="H308" s="235" t="s">
        <v>71</v>
      </c>
      <c r="I308" s="17" t="s">
        <v>465</v>
      </c>
      <c r="J308" s="228">
        <v>13946</v>
      </c>
      <c r="K308" s="18" t="s">
        <v>50</v>
      </c>
      <c r="L308" s="25" t="s">
        <v>51</v>
      </c>
      <c r="M308" s="214">
        <v>2022</v>
      </c>
      <c r="N308" s="20">
        <v>1500</v>
      </c>
      <c r="O308" s="185">
        <v>132</v>
      </c>
      <c r="P308" s="222">
        <v>5</v>
      </c>
      <c r="Q308" s="21">
        <v>44776</v>
      </c>
      <c r="R308" s="22">
        <v>45871</v>
      </c>
      <c r="S308" s="164">
        <v>45871</v>
      </c>
      <c r="T308" s="165">
        <v>45871</v>
      </c>
      <c r="U308" s="23" t="s">
        <v>73</v>
      </c>
      <c r="V308" s="24" t="s">
        <v>91</v>
      </c>
      <c r="W308" s="127"/>
      <c r="X308" s="281">
        <v>72400</v>
      </c>
      <c r="Z308" s="260"/>
      <c r="AA308" s="261"/>
      <c r="AB308" s="261"/>
      <c r="AC308" s="262"/>
      <c r="AD308" s="275">
        <f t="shared" si="20"/>
        <v>0</v>
      </c>
    </row>
    <row r="309" spans="1:30" ht="26.1" customHeight="1" x14ac:dyDescent="0.25">
      <c r="A309" s="10">
        <f t="shared" si="23"/>
        <v>304</v>
      </c>
      <c r="B309" s="11">
        <f t="shared" si="23"/>
        <v>24</v>
      </c>
      <c r="C309" s="12" t="s">
        <v>386</v>
      </c>
      <c r="D309" s="13" t="s">
        <v>1356</v>
      </c>
      <c r="E309" s="14" t="s">
        <v>46</v>
      </c>
      <c r="F309" s="15" t="s">
        <v>47</v>
      </c>
      <c r="G309" s="16" t="s">
        <v>55</v>
      </c>
      <c r="H309" s="235" t="s">
        <v>71</v>
      </c>
      <c r="I309" s="17" t="s">
        <v>455</v>
      </c>
      <c r="J309" s="228">
        <v>67625</v>
      </c>
      <c r="K309" s="18" t="s">
        <v>50</v>
      </c>
      <c r="L309" s="25" t="s">
        <v>51</v>
      </c>
      <c r="M309" s="214">
        <v>2022</v>
      </c>
      <c r="N309" s="20">
        <v>1498</v>
      </c>
      <c r="O309" s="185">
        <v>110</v>
      </c>
      <c r="P309" s="222">
        <v>5</v>
      </c>
      <c r="Q309" s="21">
        <v>44781</v>
      </c>
      <c r="R309" s="22">
        <v>45876</v>
      </c>
      <c r="S309" s="164">
        <v>45876</v>
      </c>
      <c r="T309" s="165">
        <v>45876</v>
      </c>
      <c r="U309" s="23" t="s">
        <v>73</v>
      </c>
      <c r="V309" s="24" t="s">
        <v>91</v>
      </c>
      <c r="W309" s="127"/>
      <c r="X309" s="281">
        <v>78200</v>
      </c>
      <c r="Z309" s="260"/>
      <c r="AA309" s="261"/>
      <c r="AB309" s="261"/>
      <c r="AC309" s="262"/>
      <c r="AD309" s="275">
        <f t="shared" si="20"/>
        <v>0</v>
      </c>
    </row>
    <row r="310" spans="1:30" ht="26.1" customHeight="1" x14ac:dyDescent="0.25">
      <c r="A310" s="10">
        <f t="shared" si="23"/>
        <v>305</v>
      </c>
      <c r="B310" s="11">
        <f t="shared" si="23"/>
        <v>25</v>
      </c>
      <c r="C310" s="12" t="s">
        <v>386</v>
      </c>
      <c r="D310" s="13" t="s">
        <v>909</v>
      </c>
      <c r="E310" s="14" t="s">
        <v>46</v>
      </c>
      <c r="F310" s="15" t="s">
        <v>47</v>
      </c>
      <c r="G310" s="16" t="s">
        <v>55</v>
      </c>
      <c r="H310" s="235" t="s">
        <v>71</v>
      </c>
      <c r="I310" s="17" t="s">
        <v>401</v>
      </c>
      <c r="J310" s="228">
        <v>267389</v>
      </c>
      <c r="K310" s="18" t="s">
        <v>50</v>
      </c>
      <c r="L310" s="25" t="s">
        <v>51</v>
      </c>
      <c r="M310" s="214">
        <v>2014</v>
      </c>
      <c r="N310" s="20">
        <v>1800</v>
      </c>
      <c r="O310" s="185">
        <v>132</v>
      </c>
      <c r="P310" s="222">
        <v>5</v>
      </c>
      <c r="Q310" s="21">
        <v>41869</v>
      </c>
      <c r="R310" s="22">
        <v>45888</v>
      </c>
      <c r="S310" s="164">
        <v>45886</v>
      </c>
      <c r="T310" s="165">
        <v>45886</v>
      </c>
      <c r="U310" s="23" t="s">
        <v>52</v>
      </c>
      <c r="V310" s="24" t="s">
        <v>97</v>
      </c>
      <c r="W310" s="132"/>
      <c r="X310" s="281">
        <v>32900</v>
      </c>
      <c r="Z310" s="260"/>
      <c r="AA310" s="261"/>
      <c r="AB310" s="261"/>
      <c r="AC310" s="262"/>
      <c r="AD310" s="275">
        <f t="shared" si="20"/>
        <v>0</v>
      </c>
    </row>
    <row r="311" spans="1:30" ht="26.1" customHeight="1" x14ac:dyDescent="0.25">
      <c r="A311" s="10">
        <f t="shared" si="23"/>
        <v>306</v>
      </c>
      <c r="B311" s="11">
        <f t="shared" si="23"/>
        <v>26</v>
      </c>
      <c r="C311" s="12" t="s">
        <v>386</v>
      </c>
      <c r="D311" s="13" t="s">
        <v>1357</v>
      </c>
      <c r="E311" s="14" t="s">
        <v>451</v>
      </c>
      <c r="F311" s="15" t="s">
        <v>452</v>
      </c>
      <c r="G311" s="16" t="s">
        <v>64</v>
      </c>
      <c r="H311" s="235" t="s">
        <v>71</v>
      </c>
      <c r="I311" s="17" t="s">
        <v>453</v>
      </c>
      <c r="J311" s="228">
        <v>22285</v>
      </c>
      <c r="K311" s="18" t="s">
        <v>50</v>
      </c>
      <c r="L311" s="25" t="s">
        <v>51</v>
      </c>
      <c r="M311" s="214">
        <v>2022</v>
      </c>
      <c r="N311" s="20">
        <v>1500</v>
      </c>
      <c r="O311" s="185">
        <v>120</v>
      </c>
      <c r="P311" s="222">
        <v>5</v>
      </c>
      <c r="Q311" s="21">
        <v>44797</v>
      </c>
      <c r="R311" s="22">
        <v>45892</v>
      </c>
      <c r="S311" s="164">
        <v>45892</v>
      </c>
      <c r="T311" s="165">
        <v>45892</v>
      </c>
      <c r="U311" s="23" t="s">
        <v>73</v>
      </c>
      <c r="V311" s="24" t="s">
        <v>91</v>
      </c>
      <c r="W311" s="127"/>
      <c r="X311" s="281">
        <v>97500</v>
      </c>
      <c r="Z311" s="260"/>
      <c r="AA311" s="261"/>
      <c r="AB311" s="261"/>
      <c r="AC311" s="262"/>
      <c r="AD311" s="275">
        <f t="shared" si="20"/>
        <v>0</v>
      </c>
    </row>
    <row r="312" spans="1:30" ht="26.1" customHeight="1" x14ac:dyDescent="0.25">
      <c r="A312" s="10">
        <f t="shared" si="23"/>
        <v>307</v>
      </c>
      <c r="B312" s="11">
        <f t="shared" si="23"/>
        <v>27</v>
      </c>
      <c r="C312" s="12" t="s">
        <v>386</v>
      </c>
      <c r="D312" s="13" t="s">
        <v>1358</v>
      </c>
      <c r="E312" s="14" t="s">
        <v>451</v>
      </c>
      <c r="F312" s="15" t="s">
        <v>452</v>
      </c>
      <c r="G312" s="16" t="s">
        <v>64</v>
      </c>
      <c r="H312" s="235" t="s">
        <v>71</v>
      </c>
      <c r="I312" s="17" t="s">
        <v>454</v>
      </c>
      <c r="J312" s="228">
        <v>24439</v>
      </c>
      <c r="K312" s="18" t="s">
        <v>50</v>
      </c>
      <c r="L312" s="25" t="s">
        <v>51</v>
      </c>
      <c r="M312" s="214">
        <v>2022</v>
      </c>
      <c r="N312" s="20">
        <v>1500</v>
      </c>
      <c r="O312" s="185">
        <v>120</v>
      </c>
      <c r="P312" s="222">
        <v>5</v>
      </c>
      <c r="Q312" s="21">
        <v>44797</v>
      </c>
      <c r="R312" s="22">
        <v>45892</v>
      </c>
      <c r="S312" s="164">
        <v>45892</v>
      </c>
      <c r="T312" s="165">
        <v>45892</v>
      </c>
      <c r="U312" s="23" t="s">
        <v>73</v>
      </c>
      <c r="V312" s="24" t="s">
        <v>91</v>
      </c>
      <c r="W312" s="127"/>
      <c r="X312" s="281">
        <v>97200</v>
      </c>
      <c r="Z312" s="260"/>
      <c r="AA312" s="261"/>
      <c r="AB312" s="261"/>
      <c r="AC312" s="262"/>
      <c r="AD312" s="275">
        <f t="shared" si="20"/>
        <v>0</v>
      </c>
    </row>
    <row r="313" spans="1:30" ht="26.1" customHeight="1" x14ac:dyDescent="0.25">
      <c r="A313" s="10">
        <f t="shared" ref="A313:B328" si="24">A312+1</f>
        <v>308</v>
      </c>
      <c r="B313" s="11">
        <f t="shared" si="24"/>
        <v>28</v>
      </c>
      <c r="C313" s="12" t="s">
        <v>386</v>
      </c>
      <c r="D313" s="13" t="s">
        <v>1124</v>
      </c>
      <c r="E313" s="14" t="s">
        <v>67</v>
      </c>
      <c r="F313" s="15" t="s">
        <v>68</v>
      </c>
      <c r="G313" s="16" t="s">
        <v>64</v>
      </c>
      <c r="H313" s="235" t="s">
        <v>71</v>
      </c>
      <c r="I313" s="17" t="s">
        <v>422</v>
      </c>
      <c r="J313" s="228">
        <v>182813</v>
      </c>
      <c r="K313" s="18" t="s">
        <v>50</v>
      </c>
      <c r="L313" s="25" t="s">
        <v>51</v>
      </c>
      <c r="M313" s="214">
        <v>2019</v>
      </c>
      <c r="N313" s="20">
        <v>1600</v>
      </c>
      <c r="O313" s="185">
        <v>84</v>
      </c>
      <c r="P313" s="222">
        <v>5</v>
      </c>
      <c r="Q313" s="21">
        <v>43720</v>
      </c>
      <c r="R313" s="22">
        <v>45909</v>
      </c>
      <c r="S313" s="164">
        <v>45911</v>
      </c>
      <c r="T313" s="165">
        <v>45911</v>
      </c>
      <c r="U313" s="23" t="s">
        <v>52</v>
      </c>
      <c r="V313" s="24" t="s">
        <v>97</v>
      </c>
      <c r="W313" s="127"/>
      <c r="X313" s="281">
        <v>38300</v>
      </c>
      <c r="Z313" s="260"/>
      <c r="AA313" s="261"/>
      <c r="AB313" s="261"/>
      <c r="AC313" s="262"/>
      <c r="AD313" s="275">
        <f t="shared" si="20"/>
        <v>0</v>
      </c>
    </row>
    <row r="314" spans="1:30" ht="26.1" customHeight="1" x14ac:dyDescent="0.25">
      <c r="A314" s="10">
        <f t="shared" si="24"/>
        <v>309</v>
      </c>
      <c r="B314" s="11">
        <f t="shared" si="24"/>
        <v>29</v>
      </c>
      <c r="C314" s="12" t="s">
        <v>386</v>
      </c>
      <c r="D314" s="13" t="s">
        <v>1125</v>
      </c>
      <c r="E314" s="14" t="s">
        <v>67</v>
      </c>
      <c r="F314" s="15" t="s">
        <v>68</v>
      </c>
      <c r="G314" s="16" t="s">
        <v>64</v>
      </c>
      <c r="H314" s="235" t="s">
        <v>71</v>
      </c>
      <c r="I314" s="17" t="s">
        <v>423</v>
      </c>
      <c r="J314" s="228">
        <v>220906</v>
      </c>
      <c r="K314" s="18" t="s">
        <v>50</v>
      </c>
      <c r="L314" s="25" t="s">
        <v>51</v>
      </c>
      <c r="M314" s="214">
        <v>2019</v>
      </c>
      <c r="N314" s="20">
        <v>1600</v>
      </c>
      <c r="O314" s="185">
        <v>84</v>
      </c>
      <c r="P314" s="222">
        <v>5</v>
      </c>
      <c r="Q314" s="21">
        <v>43720</v>
      </c>
      <c r="R314" s="22">
        <v>45909</v>
      </c>
      <c r="S314" s="164">
        <v>45911</v>
      </c>
      <c r="T314" s="165">
        <v>45911</v>
      </c>
      <c r="U314" s="23" t="s">
        <v>52</v>
      </c>
      <c r="V314" s="24" t="s">
        <v>97</v>
      </c>
      <c r="W314" s="127"/>
      <c r="X314" s="281">
        <v>35100</v>
      </c>
      <c r="Z314" s="260"/>
      <c r="AA314" s="261"/>
      <c r="AB314" s="261"/>
      <c r="AC314" s="262"/>
      <c r="AD314" s="275">
        <f t="shared" si="20"/>
        <v>0</v>
      </c>
    </row>
    <row r="315" spans="1:30" ht="26.1" customHeight="1" x14ac:dyDescent="0.25">
      <c r="A315" s="10">
        <f t="shared" si="24"/>
        <v>310</v>
      </c>
      <c r="B315" s="11">
        <f t="shared" si="24"/>
        <v>30</v>
      </c>
      <c r="C315" s="12" t="s">
        <v>386</v>
      </c>
      <c r="D315" s="13" t="s">
        <v>1126</v>
      </c>
      <c r="E315" s="14" t="s">
        <v>67</v>
      </c>
      <c r="F315" s="15" t="s">
        <v>68</v>
      </c>
      <c r="G315" s="16" t="s">
        <v>64</v>
      </c>
      <c r="H315" s="235" t="s">
        <v>71</v>
      </c>
      <c r="I315" s="17" t="s">
        <v>424</v>
      </c>
      <c r="J315" s="228">
        <v>225234</v>
      </c>
      <c r="K315" s="18" t="s">
        <v>50</v>
      </c>
      <c r="L315" s="25" t="s">
        <v>51</v>
      </c>
      <c r="M315" s="214">
        <v>2019</v>
      </c>
      <c r="N315" s="20">
        <v>1600</v>
      </c>
      <c r="O315" s="185">
        <v>84</v>
      </c>
      <c r="P315" s="222">
        <v>5</v>
      </c>
      <c r="Q315" s="21">
        <v>43720</v>
      </c>
      <c r="R315" s="22">
        <v>45904</v>
      </c>
      <c r="S315" s="164">
        <v>45911</v>
      </c>
      <c r="T315" s="165">
        <v>45911</v>
      </c>
      <c r="U315" s="23" t="s">
        <v>52</v>
      </c>
      <c r="V315" s="24" t="s">
        <v>97</v>
      </c>
      <c r="W315" s="127"/>
      <c r="X315" s="281">
        <v>35000</v>
      </c>
      <c r="Z315" s="260"/>
      <c r="AA315" s="261"/>
      <c r="AB315" s="261"/>
      <c r="AC315" s="262"/>
      <c r="AD315" s="275">
        <f t="shared" si="20"/>
        <v>0</v>
      </c>
    </row>
    <row r="316" spans="1:30" ht="26.1" customHeight="1" x14ac:dyDescent="0.25">
      <c r="A316" s="10">
        <f t="shared" si="24"/>
        <v>311</v>
      </c>
      <c r="B316" s="11">
        <f t="shared" si="24"/>
        <v>31</v>
      </c>
      <c r="C316" s="12" t="s">
        <v>386</v>
      </c>
      <c r="D316" s="13" t="s">
        <v>1127</v>
      </c>
      <c r="E316" s="14" t="s">
        <v>67</v>
      </c>
      <c r="F316" s="15" t="s">
        <v>68</v>
      </c>
      <c r="G316" s="16" t="s">
        <v>64</v>
      </c>
      <c r="H316" s="235" t="s">
        <v>71</v>
      </c>
      <c r="I316" s="17" t="s">
        <v>425</v>
      </c>
      <c r="J316" s="228">
        <v>235472</v>
      </c>
      <c r="K316" s="18" t="s">
        <v>50</v>
      </c>
      <c r="L316" s="25" t="s">
        <v>51</v>
      </c>
      <c r="M316" s="214">
        <v>2019</v>
      </c>
      <c r="N316" s="20">
        <v>1600</v>
      </c>
      <c r="O316" s="185">
        <v>84</v>
      </c>
      <c r="P316" s="222">
        <v>5</v>
      </c>
      <c r="Q316" s="21">
        <v>43720</v>
      </c>
      <c r="R316" s="22">
        <v>45919</v>
      </c>
      <c r="S316" s="164">
        <v>45911</v>
      </c>
      <c r="T316" s="165">
        <v>45911</v>
      </c>
      <c r="U316" s="23" t="s">
        <v>52</v>
      </c>
      <c r="V316" s="24" t="s">
        <v>97</v>
      </c>
      <c r="W316" s="127"/>
      <c r="X316" s="281">
        <v>34800</v>
      </c>
      <c r="Z316" s="260"/>
      <c r="AA316" s="261"/>
      <c r="AB316" s="261"/>
      <c r="AC316" s="262"/>
      <c r="AD316" s="275">
        <f t="shared" si="20"/>
        <v>0</v>
      </c>
    </row>
    <row r="317" spans="1:30" ht="26.1" customHeight="1" x14ac:dyDescent="0.25">
      <c r="A317" s="10">
        <f t="shared" si="24"/>
        <v>312</v>
      </c>
      <c r="B317" s="11">
        <f t="shared" si="24"/>
        <v>32</v>
      </c>
      <c r="C317" s="12" t="s">
        <v>386</v>
      </c>
      <c r="D317" s="13" t="s">
        <v>1128</v>
      </c>
      <c r="E317" s="14" t="s">
        <v>67</v>
      </c>
      <c r="F317" s="15" t="s">
        <v>68</v>
      </c>
      <c r="G317" s="16" t="s">
        <v>64</v>
      </c>
      <c r="H317" s="235" t="s">
        <v>71</v>
      </c>
      <c r="I317" s="17" t="s">
        <v>426</v>
      </c>
      <c r="J317" s="228">
        <v>216220</v>
      </c>
      <c r="K317" s="18" t="s">
        <v>50</v>
      </c>
      <c r="L317" s="25" t="s">
        <v>51</v>
      </c>
      <c r="M317" s="214">
        <v>2019</v>
      </c>
      <c r="N317" s="20">
        <v>1600</v>
      </c>
      <c r="O317" s="185">
        <v>84</v>
      </c>
      <c r="P317" s="222">
        <v>5</v>
      </c>
      <c r="Q317" s="21">
        <v>43720</v>
      </c>
      <c r="R317" s="22">
        <v>45909</v>
      </c>
      <c r="S317" s="164">
        <v>45911</v>
      </c>
      <c r="T317" s="165">
        <v>45911</v>
      </c>
      <c r="U317" s="23" t="s">
        <v>52</v>
      </c>
      <c r="V317" s="24" t="s">
        <v>97</v>
      </c>
      <c r="W317" s="127"/>
      <c r="X317" s="281">
        <v>35300</v>
      </c>
      <c r="Z317" s="260"/>
      <c r="AA317" s="261"/>
      <c r="AB317" s="261"/>
      <c r="AC317" s="262"/>
      <c r="AD317" s="275">
        <f t="shared" si="20"/>
        <v>0</v>
      </c>
    </row>
    <row r="318" spans="1:30" ht="26.1" customHeight="1" x14ac:dyDescent="0.25">
      <c r="A318" s="10">
        <f t="shared" si="24"/>
        <v>313</v>
      </c>
      <c r="B318" s="11">
        <f t="shared" si="24"/>
        <v>33</v>
      </c>
      <c r="C318" s="12" t="s">
        <v>386</v>
      </c>
      <c r="D318" s="13" t="s">
        <v>1129</v>
      </c>
      <c r="E318" s="14" t="s">
        <v>67</v>
      </c>
      <c r="F318" s="15" t="s">
        <v>68</v>
      </c>
      <c r="G318" s="16" t="s">
        <v>64</v>
      </c>
      <c r="H318" s="235" t="s">
        <v>71</v>
      </c>
      <c r="I318" s="17" t="s">
        <v>427</v>
      </c>
      <c r="J318" s="228">
        <v>215701</v>
      </c>
      <c r="K318" s="18" t="s">
        <v>50</v>
      </c>
      <c r="L318" s="25" t="s">
        <v>51</v>
      </c>
      <c r="M318" s="214">
        <v>2019</v>
      </c>
      <c r="N318" s="20">
        <v>1600</v>
      </c>
      <c r="O318" s="185">
        <v>84</v>
      </c>
      <c r="P318" s="222">
        <v>5</v>
      </c>
      <c r="Q318" s="21">
        <v>43720</v>
      </c>
      <c r="R318" s="22">
        <v>45920</v>
      </c>
      <c r="S318" s="164">
        <v>45911</v>
      </c>
      <c r="T318" s="165">
        <v>45911</v>
      </c>
      <c r="U318" s="23" t="s">
        <v>52</v>
      </c>
      <c r="V318" s="24" t="s">
        <v>97</v>
      </c>
      <c r="W318" s="127"/>
      <c r="X318" s="281">
        <v>35300</v>
      </c>
      <c r="Z318" s="260"/>
      <c r="AA318" s="261"/>
      <c r="AB318" s="261"/>
      <c r="AC318" s="262"/>
      <c r="AD318" s="275">
        <f t="shared" si="20"/>
        <v>0</v>
      </c>
    </row>
    <row r="319" spans="1:30" ht="26.1" customHeight="1" x14ac:dyDescent="0.25">
      <c r="A319" s="10">
        <f t="shared" si="24"/>
        <v>314</v>
      </c>
      <c r="B319" s="11">
        <f t="shared" si="24"/>
        <v>34</v>
      </c>
      <c r="C319" s="12" t="s">
        <v>386</v>
      </c>
      <c r="D319" s="13" t="s">
        <v>1130</v>
      </c>
      <c r="E319" s="14" t="s">
        <v>67</v>
      </c>
      <c r="F319" s="15" t="s">
        <v>68</v>
      </c>
      <c r="G319" s="16" t="s">
        <v>64</v>
      </c>
      <c r="H319" s="235" t="s">
        <v>71</v>
      </c>
      <c r="I319" s="17" t="s">
        <v>428</v>
      </c>
      <c r="J319" s="228">
        <v>236839</v>
      </c>
      <c r="K319" s="18" t="s">
        <v>50</v>
      </c>
      <c r="L319" s="25" t="s">
        <v>51</v>
      </c>
      <c r="M319" s="214">
        <v>2019</v>
      </c>
      <c r="N319" s="20">
        <v>1600</v>
      </c>
      <c r="O319" s="185">
        <v>84</v>
      </c>
      <c r="P319" s="222">
        <v>5</v>
      </c>
      <c r="Q319" s="21">
        <v>43720</v>
      </c>
      <c r="R319" s="22">
        <v>45909</v>
      </c>
      <c r="S319" s="164">
        <v>45911</v>
      </c>
      <c r="T319" s="165">
        <v>45911</v>
      </c>
      <c r="U319" s="23" t="s">
        <v>52</v>
      </c>
      <c r="V319" s="24" t="s">
        <v>97</v>
      </c>
      <c r="W319" s="127"/>
      <c r="X319" s="281">
        <v>34800</v>
      </c>
      <c r="Z319" s="260"/>
      <c r="AA319" s="261"/>
      <c r="AB319" s="261"/>
      <c r="AC319" s="262"/>
      <c r="AD319" s="275">
        <f t="shared" si="20"/>
        <v>0</v>
      </c>
    </row>
    <row r="320" spans="1:30" ht="26.1" customHeight="1" x14ac:dyDescent="0.25">
      <c r="A320" s="10">
        <f t="shared" si="24"/>
        <v>315</v>
      </c>
      <c r="B320" s="11">
        <f t="shared" si="24"/>
        <v>35</v>
      </c>
      <c r="C320" s="12" t="s">
        <v>386</v>
      </c>
      <c r="D320" s="13" t="s">
        <v>1131</v>
      </c>
      <c r="E320" s="14" t="s">
        <v>67</v>
      </c>
      <c r="F320" s="15" t="s">
        <v>68</v>
      </c>
      <c r="G320" s="16" t="s">
        <v>64</v>
      </c>
      <c r="H320" s="235" t="s">
        <v>71</v>
      </c>
      <c r="I320" s="17" t="s">
        <v>429</v>
      </c>
      <c r="J320" s="228">
        <v>202046</v>
      </c>
      <c r="K320" s="18" t="s">
        <v>50</v>
      </c>
      <c r="L320" s="25" t="s">
        <v>51</v>
      </c>
      <c r="M320" s="214">
        <v>2019</v>
      </c>
      <c r="N320" s="20">
        <v>1600</v>
      </c>
      <c r="O320" s="185">
        <v>84</v>
      </c>
      <c r="P320" s="222">
        <v>5</v>
      </c>
      <c r="Q320" s="21">
        <v>43720</v>
      </c>
      <c r="R320" s="22">
        <v>45906</v>
      </c>
      <c r="S320" s="164">
        <v>45911</v>
      </c>
      <c r="T320" s="165">
        <v>45911</v>
      </c>
      <c r="U320" s="23" t="s">
        <v>52</v>
      </c>
      <c r="V320" s="24" t="s">
        <v>97</v>
      </c>
      <c r="W320" s="127"/>
      <c r="X320" s="281">
        <v>36600</v>
      </c>
      <c r="Z320" s="260"/>
      <c r="AA320" s="261"/>
      <c r="AB320" s="261"/>
      <c r="AC320" s="262"/>
      <c r="AD320" s="275">
        <f t="shared" si="20"/>
        <v>0</v>
      </c>
    </row>
    <row r="321" spans="1:30" ht="26.1" customHeight="1" x14ac:dyDescent="0.25">
      <c r="A321" s="10">
        <f t="shared" si="24"/>
        <v>316</v>
      </c>
      <c r="B321" s="11">
        <f t="shared" si="24"/>
        <v>36</v>
      </c>
      <c r="C321" s="12" t="s">
        <v>386</v>
      </c>
      <c r="D321" s="13" t="s">
        <v>1132</v>
      </c>
      <c r="E321" s="14" t="s">
        <v>67</v>
      </c>
      <c r="F321" s="15" t="s">
        <v>68</v>
      </c>
      <c r="G321" s="16" t="s">
        <v>64</v>
      </c>
      <c r="H321" s="235" t="s">
        <v>71</v>
      </c>
      <c r="I321" s="17" t="s">
        <v>430</v>
      </c>
      <c r="J321" s="228">
        <v>239853</v>
      </c>
      <c r="K321" s="18" t="s">
        <v>50</v>
      </c>
      <c r="L321" s="25" t="s">
        <v>51</v>
      </c>
      <c r="M321" s="214">
        <v>2019</v>
      </c>
      <c r="N321" s="20">
        <v>1600</v>
      </c>
      <c r="O321" s="185">
        <v>84</v>
      </c>
      <c r="P321" s="222">
        <v>5</v>
      </c>
      <c r="Q321" s="21">
        <v>43720</v>
      </c>
      <c r="R321" s="22">
        <v>45910</v>
      </c>
      <c r="S321" s="164">
        <v>45911</v>
      </c>
      <c r="T321" s="165">
        <v>45911</v>
      </c>
      <c r="U321" s="23" t="s">
        <v>52</v>
      </c>
      <c r="V321" s="24" t="s">
        <v>97</v>
      </c>
      <c r="W321" s="127"/>
      <c r="X321" s="281">
        <v>34700</v>
      </c>
      <c r="Z321" s="260"/>
      <c r="AA321" s="261"/>
      <c r="AB321" s="261"/>
      <c r="AC321" s="262"/>
      <c r="AD321" s="275">
        <f t="shared" si="20"/>
        <v>0</v>
      </c>
    </row>
    <row r="322" spans="1:30" ht="26.1" customHeight="1" x14ac:dyDescent="0.25">
      <c r="A322" s="10">
        <f t="shared" si="24"/>
        <v>317</v>
      </c>
      <c r="B322" s="11">
        <f t="shared" si="24"/>
        <v>37</v>
      </c>
      <c r="C322" s="12" t="s">
        <v>386</v>
      </c>
      <c r="D322" s="13" t="s">
        <v>1133</v>
      </c>
      <c r="E322" s="14" t="s">
        <v>67</v>
      </c>
      <c r="F322" s="15" t="s">
        <v>68</v>
      </c>
      <c r="G322" s="16" t="s">
        <v>64</v>
      </c>
      <c r="H322" s="235" t="s">
        <v>71</v>
      </c>
      <c r="I322" s="17" t="s">
        <v>431</v>
      </c>
      <c r="J322" s="228">
        <v>153909</v>
      </c>
      <c r="K322" s="18" t="s">
        <v>50</v>
      </c>
      <c r="L322" s="19" t="s">
        <v>51</v>
      </c>
      <c r="M322" s="213">
        <v>2019</v>
      </c>
      <c r="N322" s="20">
        <v>1600</v>
      </c>
      <c r="O322" s="185">
        <v>84</v>
      </c>
      <c r="P322" s="222">
        <v>5</v>
      </c>
      <c r="Q322" s="21">
        <v>43720</v>
      </c>
      <c r="R322" s="22">
        <v>45917</v>
      </c>
      <c r="S322" s="170">
        <v>45911</v>
      </c>
      <c r="T322" s="175">
        <v>45911</v>
      </c>
      <c r="U322" s="23" t="s">
        <v>52</v>
      </c>
      <c r="V322" s="24" t="s">
        <v>97</v>
      </c>
      <c r="W322" s="127"/>
      <c r="X322" s="281">
        <v>41000</v>
      </c>
      <c r="Z322" s="260"/>
      <c r="AA322" s="261"/>
      <c r="AB322" s="261"/>
      <c r="AC322" s="262"/>
      <c r="AD322" s="275">
        <f t="shared" si="20"/>
        <v>0</v>
      </c>
    </row>
    <row r="323" spans="1:30" ht="26.1" customHeight="1" x14ac:dyDescent="0.25">
      <c r="A323" s="10">
        <f t="shared" si="24"/>
        <v>318</v>
      </c>
      <c r="B323" s="11">
        <f t="shared" si="24"/>
        <v>38</v>
      </c>
      <c r="C323" s="12" t="s">
        <v>386</v>
      </c>
      <c r="D323" s="13" t="s">
        <v>947</v>
      </c>
      <c r="E323" s="14" t="s">
        <v>147</v>
      </c>
      <c r="F323" s="15" t="s">
        <v>148</v>
      </c>
      <c r="G323" s="16" t="s">
        <v>64</v>
      </c>
      <c r="H323" s="235" t="s">
        <v>71</v>
      </c>
      <c r="I323" s="17" t="s">
        <v>409</v>
      </c>
      <c r="J323" s="228">
        <v>148448</v>
      </c>
      <c r="K323" s="18" t="s">
        <v>50</v>
      </c>
      <c r="L323" s="19" t="s">
        <v>51</v>
      </c>
      <c r="M323" s="213">
        <v>2015</v>
      </c>
      <c r="N323" s="20">
        <v>1600</v>
      </c>
      <c r="O323" s="185">
        <v>88</v>
      </c>
      <c r="P323" s="222">
        <v>5</v>
      </c>
      <c r="Q323" s="21">
        <v>42279</v>
      </c>
      <c r="R323" s="22">
        <v>45930</v>
      </c>
      <c r="S323" s="170">
        <v>45931</v>
      </c>
      <c r="T323" s="176">
        <v>45931</v>
      </c>
      <c r="U323" s="23" t="s">
        <v>52</v>
      </c>
      <c r="V323" s="24" t="s">
        <v>97</v>
      </c>
      <c r="W323" s="127"/>
      <c r="X323" s="281">
        <v>37500</v>
      </c>
      <c r="Z323" s="260"/>
      <c r="AA323" s="261"/>
      <c r="AB323" s="261"/>
      <c r="AC323" s="262"/>
      <c r="AD323" s="275">
        <f t="shared" si="20"/>
        <v>0</v>
      </c>
    </row>
    <row r="324" spans="1:30" ht="26.1" customHeight="1" x14ac:dyDescent="0.25">
      <c r="A324" s="10">
        <f t="shared" si="24"/>
        <v>319</v>
      </c>
      <c r="B324" s="11">
        <f t="shared" si="24"/>
        <v>39</v>
      </c>
      <c r="C324" s="12" t="s">
        <v>386</v>
      </c>
      <c r="D324" s="13" t="s">
        <v>857</v>
      </c>
      <c r="E324" s="14" t="s">
        <v>387</v>
      </c>
      <c r="F324" s="15" t="s">
        <v>388</v>
      </c>
      <c r="G324" s="16" t="s">
        <v>55</v>
      </c>
      <c r="H324" s="235" t="s">
        <v>71</v>
      </c>
      <c r="I324" s="17" t="s">
        <v>389</v>
      </c>
      <c r="J324" s="228">
        <v>230138</v>
      </c>
      <c r="K324" s="18" t="s">
        <v>61</v>
      </c>
      <c r="L324" s="19" t="s">
        <v>196</v>
      </c>
      <c r="M324" s="213">
        <v>2011</v>
      </c>
      <c r="N324" s="20">
        <v>1600</v>
      </c>
      <c r="O324" s="185">
        <v>77</v>
      </c>
      <c r="P324" s="222">
        <v>5</v>
      </c>
      <c r="Q324" s="21">
        <v>40821</v>
      </c>
      <c r="R324" s="22">
        <v>45947</v>
      </c>
      <c r="S324" s="170">
        <v>45934</v>
      </c>
      <c r="T324" s="175">
        <v>45934</v>
      </c>
      <c r="U324" s="23" t="s">
        <v>70</v>
      </c>
      <c r="V324" s="24" t="s">
        <v>97</v>
      </c>
      <c r="W324" s="127"/>
      <c r="X324" s="281">
        <v>20100</v>
      </c>
      <c r="Z324" s="260"/>
      <c r="AA324" s="261"/>
      <c r="AB324" s="261"/>
      <c r="AC324" s="262"/>
      <c r="AD324" s="275">
        <f t="shared" si="20"/>
        <v>0</v>
      </c>
    </row>
    <row r="325" spans="1:30" ht="26.1" customHeight="1" x14ac:dyDescent="0.25">
      <c r="A325" s="10">
        <f t="shared" si="24"/>
        <v>320</v>
      </c>
      <c r="B325" s="11">
        <f t="shared" si="24"/>
        <v>40</v>
      </c>
      <c r="C325" s="12" t="s">
        <v>386</v>
      </c>
      <c r="D325" s="13" t="s">
        <v>1467</v>
      </c>
      <c r="E325" s="14" t="s">
        <v>126</v>
      </c>
      <c r="F325" s="15" t="s">
        <v>127</v>
      </c>
      <c r="G325" s="16" t="s">
        <v>55</v>
      </c>
      <c r="H325" s="235" t="s">
        <v>71</v>
      </c>
      <c r="I325" s="17" t="s">
        <v>466</v>
      </c>
      <c r="J325" s="228">
        <v>20052</v>
      </c>
      <c r="K325" s="18" t="s">
        <v>836</v>
      </c>
      <c r="L325" s="19" t="s">
        <v>51</v>
      </c>
      <c r="M325" s="213">
        <v>2023</v>
      </c>
      <c r="N325" s="20">
        <v>999</v>
      </c>
      <c r="O325" s="185">
        <v>74</v>
      </c>
      <c r="P325" s="222">
        <v>5</v>
      </c>
      <c r="Q325" s="21">
        <v>45224</v>
      </c>
      <c r="R325" s="22">
        <v>45951</v>
      </c>
      <c r="S325" s="170">
        <v>45954</v>
      </c>
      <c r="T325" s="175">
        <v>45954</v>
      </c>
      <c r="U325" s="23" t="s">
        <v>73</v>
      </c>
      <c r="V325" s="24" t="s">
        <v>91</v>
      </c>
      <c r="W325" s="127"/>
      <c r="X325" s="281">
        <v>70300</v>
      </c>
      <c r="Z325" s="260"/>
      <c r="AA325" s="261"/>
      <c r="AB325" s="261"/>
      <c r="AC325" s="262"/>
      <c r="AD325" s="275">
        <f t="shared" si="20"/>
        <v>0</v>
      </c>
    </row>
    <row r="326" spans="1:30" ht="26.1" customHeight="1" x14ac:dyDescent="0.25">
      <c r="A326" s="10">
        <f t="shared" si="24"/>
        <v>321</v>
      </c>
      <c r="B326" s="11">
        <f t="shared" si="24"/>
        <v>41</v>
      </c>
      <c r="C326" s="12" t="s">
        <v>386</v>
      </c>
      <c r="D326" s="13" t="s">
        <v>1468</v>
      </c>
      <c r="E326" s="14" t="s">
        <v>126</v>
      </c>
      <c r="F326" s="15" t="s">
        <v>127</v>
      </c>
      <c r="G326" s="16" t="s">
        <v>55</v>
      </c>
      <c r="H326" s="235" t="s">
        <v>71</v>
      </c>
      <c r="I326" s="17" t="s">
        <v>467</v>
      </c>
      <c r="J326" s="228">
        <v>18468</v>
      </c>
      <c r="K326" s="18" t="s">
        <v>836</v>
      </c>
      <c r="L326" s="25" t="s">
        <v>51</v>
      </c>
      <c r="M326" s="214">
        <v>2023</v>
      </c>
      <c r="N326" s="20">
        <v>999</v>
      </c>
      <c r="O326" s="185">
        <v>74</v>
      </c>
      <c r="P326" s="222">
        <v>5</v>
      </c>
      <c r="Q326" s="21">
        <v>45224</v>
      </c>
      <c r="R326" s="22">
        <v>45954</v>
      </c>
      <c r="S326" s="164">
        <v>45954</v>
      </c>
      <c r="T326" s="165">
        <v>45954</v>
      </c>
      <c r="U326" s="23" t="s">
        <v>73</v>
      </c>
      <c r="V326" s="24" t="s">
        <v>91</v>
      </c>
      <c r="W326" s="127"/>
      <c r="X326" s="281">
        <v>70600</v>
      </c>
      <c r="Z326" s="260"/>
      <c r="AA326" s="261"/>
      <c r="AB326" s="261"/>
      <c r="AC326" s="262"/>
      <c r="AD326" s="275">
        <f t="shared" ref="AD326:AD389" si="25">SUM(Z326:AC326)</f>
        <v>0</v>
      </c>
    </row>
    <row r="327" spans="1:30" ht="26.1" customHeight="1" x14ac:dyDescent="0.25">
      <c r="A327" s="10">
        <f t="shared" si="24"/>
        <v>322</v>
      </c>
      <c r="B327" s="11">
        <f t="shared" si="24"/>
        <v>42</v>
      </c>
      <c r="C327" s="12" t="s">
        <v>386</v>
      </c>
      <c r="D327" s="13" t="s">
        <v>948</v>
      </c>
      <c r="E327" s="14" t="s">
        <v>46</v>
      </c>
      <c r="F327" s="15" t="s">
        <v>47</v>
      </c>
      <c r="G327" s="16" t="s">
        <v>48</v>
      </c>
      <c r="H327" s="235" t="s">
        <v>71</v>
      </c>
      <c r="I327" s="17" t="s">
        <v>407</v>
      </c>
      <c r="J327" s="228">
        <v>204309</v>
      </c>
      <c r="K327" s="18" t="s">
        <v>50</v>
      </c>
      <c r="L327" s="25" t="s">
        <v>51</v>
      </c>
      <c r="M327" s="214">
        <v>2015</v>
      </c>
      <c r="N327" s="20">
        <v>1400</v>
      </c>
      <c r="O327" s="185">
        <v>110</v>
      </c>
      <c r="P327" s="222">
        <v>5</v>
      </c>
      <c r="Q327" s="21">
        <v>42311</v>
      </c>
      <c r="R327" s="22">
        <v>45945</v>
      </c>
      <c r="S327" s="164">
        <v>45963</v>
      </c>
      <c r="T327" s="165">
        <v>45963</v>
      </c>
      <c r="U327" s="23" t="s">
        <v>52</v>
      </c>
      <c r="V327" s="24" t="s">
        <v>53</v>
      </c>
      <c r="W327" s="124"/>
      <c r="X327" s="281">
        <v>28400</v>
      </c>
      <c r="Z327" s="260"/>
      <c r="AA327" s="261"/>
      <c r="AB327" s="261"/>
      <c r="AC327" s="262"/>
      <c r="AD327" s="275">
        <f t="shared" si="25"/>
        <v>0</v>
      </c>
    </row>
    <row r="328" spans="1:30" ht="26.1" customHeight="1" x14ac:dyDescent="0.25">
      <c r="A328" s="10">
        <f t="shared" si="24"/>
        <v>323</v>
      </c>
      <c r="B328" s="11">
        <f t="shared" si="24"/>
        <v>43</v>
      </c>
      <c r="C328" s="12" t="s">
        <v>386</v>
      </c>
      <c r="D328" s="13" t="s">
        <v>949</v>
      </c>
      <c r="E328" s="14" t="s">
        <v>46</v>
      </c>
      <c r="F328" s="15" t="s">
        <v>47</v>
      </c>
      <c r="G328" s="16" t="s">
        <v>48</v>
      </c>
      <c r="H328" s="235" t="s">
        <v>71</v>
      </c>
      <c r="I328" s="17" t="s">
        <v>408</v>
      </c>
      <c r="J328" s="228">
        <v>191946</v>
      </c>
      <c r="K328" s="18" t="s">
        <v>50</v>
      </c>
      <c r="L328" s="25" t="s">
        <v>51</v>
      </c>
      <c r="M328" s="214">
        <v>2015</v>
      </c>
      <c r="N328" s="20">
        <v>1400</v>
      </c>
      <c r="O328" s="185">
        <v>110</v>
      </c>
      <c r="P328" s="222">
        <v>5</v>
      </c>
      <c r="Q328" s="21">
        <v>42311</v>
      </c>
      <c r="R328" s="22">
        <v>45945</v>
      </c>
      <c r="S328" s="164">
        <v>45963</v>
      </c>
      <c r="T328" s="165">
        <v>45963</v>
      </c>
      <c r="U328" s="23" t="s">
        <v>52</v>
      </c>
      <c r="V328" s="24" t="s">
        <v>53</v>
      </c>
      <c r="W328" s="124"/>
      <c r="X328" s="281">
        <v>29300</v>
      </c>
      <c r="Z328" s="260"/>
      <c r="AA328" s="261"/>
      <c r="AB328" s="261"/>
      <c r="AC328" s="262"/>
      <c r="AD328" s="275">
        <f t="shared" si="25"/>
        <v>0</v>
      </c>
    </row>
    <row r="329" spans="1:30" ht="26.1" customHeight="1" x14ac:dyDescent="0.25">
      <c r="A329" s="10">
        <f t="shared" ref="A329:B344" si="26">A328+1</f>
        <v>324</v>
      </c>
      <c r="B329" s="11">
        <f t="shared" si="26"/>
        <v>44</v>
      </c>
      <c r="C329" s="12" t="s">
        <v>386</v>
      </c>
      <c r="D329" s="13" t="s">
        <v>974</v>
      </c>
      <c r="E329" s="14" t="s">
        <v>46</v>
      </c>
      <c r="F329" s="15" t="s">
        <v>47</v>
      </c>
      <c r="G329" s="16" t="s">
        <v>48</v>
      </c>
      <c r="H329" s="235" t="s">
        <v>71</v>
      </c>
      <c r="I329" s="17" t="s">
        <v>410</v>
      </c>
      <c r="J329" s="228">
        <v>116954</v>
      </c>
      <c r="K329" s="18" t="s">
        <v>50</v>
      </c>
      <c r="L329" s="25" t="s">
        <v>51</v>
      </c>
      <c r="M329" s="214">
        <v>2016</v>
      </c>
      <c r="N329" s="20">
        <v>1400</v>
      </c>
      <c r="O329" s="185">
        <v>110</v>
      </c>
      <c r="P329" s="222">
        <v>5</v>
      </c>
      <c r="Q329" s="21">
        <v>42703</v>
      </c>
      <c r="R329" s="22">
        <v>45981</v>
      </c>
      <c r="S329" s="164">
        <v>45989</v>
      </c>
      <c r="T329" s="165">
        <v>45989</v>
      </c>
      <c r="U329" s="23" t="s">
        <v>52</v>
      </c>
      <c r="V329" s="24" t="s">
        <v>53</v>
      </c>
      <c r="W329" s="124"/>
      <c r="X329" s="281">
        <v>36700</v>
      </c>
      <c r="Z329" s="260"/>
      <c r="AA329" s="261"/>
      <c r="AB329" s="261"/>
      <c r="AC329" s="262"/>
      <c r="AD329" s="275">
        <f t="shared" si="25"/>
        <v>0</v>
      </c>
    </row>
    <row r="330" spans="1:30" ht="26.1" customHeight="1" x14ac:dyDescent="0.25">
      <c r="A330" s="10">
        <f t="shared" si="26"/>
        <v>325</v>
      </c>
      <c r="B330" s="11">
        <f t="shared" si="26"/>
        <v>45</v>
      </c>
      <c r="C330" s="12" t="s">
        <v>386</v>
      </c>
      <c r="D330" s="13" t="s">
        <v>1214</v>
      </c>
      <c r="E330" s="14" t="s">
        <v>67</v>
      </c>
      <c r="F330" s="15" t="s">
        <v>68</v>
      </c>
      <c r="G330" s="16" t="s">
        <v>64</v>
      </c>
      <c r="H330" s="235" t="s">
        <v>71</v>
      </c>
      <c r="I330" s="17" t="s">
        <v>432</v>
      </c>
      <c r="J330" s="228">
        <v>80340</v>
      </c>
      <c r="K330" s="18" t="s">
        <v>50</v>
      </c>
      <c r="L330" s="25" t="s">
        <v>51</v>
      </c>
      <c r="M330" s="214">
        <v>2020</v>
      </c>
      <c r="N330" s="20">
        <v>1300</v>
      </c>
      <c r="O330" s="185">
        <v>96</v>
      </c>
      <c r="P330" s="222">
        <v>5</v>
      </c>
      <c r="Q330" s="21">
        <v>44166</v>
      </c>
      <c r="R330" s="22">
        <v>45991</v>
      </c>
      <c r="S330" s="164">
        <v>45991</v>
      </c>
      <c r="T330" s="165">
        <v>45991</v>
      </c>
      <c r="U330" s="23" t="s">
        <v>70</v>
      </c>
      <c r="V330" s="24" t="s">
        <v>37</v>
      </c>
      <c r="W330" s="127"/>
      <c r="X330" s="281">
        <v>54800</v>
      </c>
      <c r="Z330" s="260"/>
      <c r="AA330" s="261"/>
      <c r="AB330" s="261"/>
      <c r="AC330" s="262"/>
      <c r="AD330" s="275">
        <f t="shared" si="25"/>
        <v>0</v>
      </c>
    </row>
    <row r="331" spans="1:30" ht="26.1" customHeight="1" x14ac:dyDescent="0.25">
      <c r="A331" s="10">
        <f t="shared" si="26"/>
        <v>326</v>
      </c>
      <c r="B331" s="11">
        <f t="shared" si="26"/>
        <v>46</v>
      </c>
      <c r="C331" s="12" t="s">
        <v>386</v>
      </c>
      <c r="D331" s="13" t="s">
        <v>1215</v>
      </c>
      <c r="E331" s="14" t="s">
        <v>67</v>
      </c>
      <c r="F331" s="15" t="s">
        <v>68</v>
      </c>
      <c r="G331" s="16" t="s">
        <v>64</v>
      </c>
      <c r="H331" s="235" t="s">
        <v>71</v>
      </c>
      <c r="I331" s="17" t="s">
        <v>433</v>
      </c>
      <c r="J331" s="228">
        <v>170479</v>
      </c>
      <c r="K331" s="18" t="s">
        <v>50</v>
      </c>
      <c r="L331" s="25" t="s">
        <v>51</v>
      </c>
      <c r="M331" s="214">
        <v>2020</v>
      </c>
      <c r="N331" s="20">
        <v>1300</v>
      </c>
      <c r="O331" s="185">
        <v>96</v>
      </c>
      <c r="P331" s="222">
        <v>5</v>
      </c>
      <c r="Q331" s="21">
        <v>44166</v>
      </c>
      <c r="R331" s="22">
        <v>45976</v>
      </c>
      <c r="S331" s="164">
        <v>45991</v>
      </c>
      <c r="T331" s="165">
        <v>45991</v>
      </c>
      <c r="U331" s="23" t="s">
        <v>70</v>
      </c>
      <c r="V331" s="24" t="s">
        <v>37</v>
      </c>
      <c r="W331" s="127"/>
      <c r="X331" s="281">
        <v>43700</v>
      </c>
      <c r="Z331" s="260"/>
      <c r="AA331" s="261"/>
      <c r="AB331" s="261"/>
      <c r="AC331" s="262"/>
      <c r="AD331" s="275">
        <f t="shared" si="25"/>
        <v>0</v>
      </c>
    </row>
    <row r="332" spans="1:30" ht="26.1" customHeight="1" x14ac:dyDescent="0.25">
      <c r="A332" s="10">
        <f t="shared" si="26"/>
        <v>327</v>
      </c>
      <c r="B332" s="11">
        <f t="shared" si="26"/>
        <v>47</v>
      </c>
      <c r="C332" s="12" t="s">
        <v>386</v>
      </c>
      <c r="D332" s="13" t="s">
        <v>1216</v>
      </c>
      <c r="E332" s="14" t="s">
        <v>67</v>
      </c>
      <c r="F332" s="15" t="s">
        <v>68</v>
      </c>
      <c r="G332" s="16" t="s">
        <v>64</v>
      </c>
      <c r="H332" s="235" t="s">
        <v>71</v>
      </c>
      <c r="I332" s="17" t="s">
        <v>434</v>
      </c>
      <c r="J332" s="228">
        <v>138379</v>
      </c>
      <c r="K332" s="18" t="s">
        <v>50</v>
      </c>
      <c r="L332" s="25" t="s">
        <v>51</v>
      </c>
      <c r="M332" s="214">
        <v>2020</v>
      </c>
      <c r="N332" s="20">
        <v>1300</v>
      </c>
      <c r="O332" s="185">
        <v>96</v>
      </c>
      <c r="P332" s="222">
        <v>5</v>
      </c>
      <c r="Q332" s="21">
        <v>44166</v>
      </c>
      <c r="R332" s="22">
        <v>45990</v>
      </c>
      <c r="S332" s="164">
        <v>45991</v>
      </c>
      <c r="T332" s="165">
        <v>45991</v>
      </c>
      <c r="U332" s="23" t="s">
        <v>70</v>
      </c>
      <c r="V332" s="24" t="s">
        <v>37</v>
      </c>
      <c r="W332" s="127"/>
      <c r="X332" s="281">
        <v>47700</v>
      </c>
      <c r="Z332" s="260"/>
      <c r="AA332" s="261"/>
      <c r="AB332" s="261"/>
      <c r="AC332" s="262"/>
      <c r="AD332" s="275">
        <f t="shared" si="25"/>
        <v>0</v>
      </c>
    </row>
    <row r="333" spans="1:30" ht="26.1" customHeight="1" x14ac:dyDescent="0.25">
      <c r="A333" s="10">
        <f t="shared" si="26"/>
        <v>328</v>
      </c>
      <c r="B333" s="11">
        <f t="shared" si="26"/>
        <v>48</v>
      </c>
      <c r="C333" s="12" t="s">
        <v>386</v>
      </c>
      <c r="D333" s="13" t="s">
        <v>1217</v>
      </c>
      <c r="E333" s="14" t="s">
        <v>67</v>
      </c>
      <c r="F333" s="15" t="s">
        <v>68</v>
      </c>
      <c r="G333" s="16" t="s">
        <v>64</v>
      </c>
      <c r="H333" s="235" t="s">
        <v>71</v>
      </c>
      <c r="I333" s="17" t="s">
        <v>435</v>
      </c>
      <c r="J333" s="228">
        <v>128467</v>
      </c>
      <c r="K333" s="18" t="s">
        <v>50</v>
      </c>
      <c r="L333" s="25" t="s">
        <v>51</v>
      </c>
      <c r="M333" s="214">
        <v>2020</v>
      </c>
      <c r="N333" s="20">
        <v>1300</v>
      </c>
      <c r="O333" s="185">
        <v>96</v>
      </c>
      <c r="P333" s="222">
        <v>5</v>
      </c>
      <c r="Q333" s="21">
        <v>44166</v>
      </c>
      <c r="R333" s="22">
        <v>45991</v>
      </c>
      <c r="S333" s="164">
        <v>45991</v>
      </c>
      <c r="T333" s="165">
        <v>45991</v>
      </c>
      <c r="U333" s="23" t="s">
        <v>70</v>
      </c>
      <c r="V333" s="24" t="s">
        <v>37</v>
      </c>
      <c r="W333" s="127"/>
      <c r="X333" s="281">
        <v>48900</v>
      </c>
      <c r="Z333" s="260"/>
      <c r="AA333" s="261"/>
      <c r="AB333" s="261"/>
      <c r="AC333" s="262"/>
      <c r="AD333" s="275">
        <f t="shared" si="25"/>
        <v>0</v>
      </c>
    </row>
    <row r="334" spans="1:30" ht="26.1" customHeight="1" x14ac:dyDescent="0.25">
      <c r="A334" s="10">
        <f t="shared" si="26"/>
        <v>329</v>
      </c>
      <c r="B334" s="11">
        <f t="shared" si="26"/>
        <v>49</v>
      </c>
      <c r="C334" s="12" t="s">
        <v>386</v>
      </c>
      <c r="D334" s="13" t="s">
        <v>1218</v>
      </c>
      <c r="E334" s="14" t="s">
        <v>67</v>
      </c>
      <c r="F334" s="15" t="s">
        <v>68</v>
      </c>
      <c r="G334" s="16" t="s">
        <v>64</v>
      </c>
      <c r="H334" s="235" t="s">
        <v>71</v>
      </c>
      <c r="I334" s="17" t="s">
        <v>436</v>
      </c>
      <c r="J334" s="228">
        <v>123892</v>
      </c>
      <c r="K334" s="18" t="s">
        <v>50</v>
      </c>
      <c r="L334" s="25" t="s">
        <v>51</v>
      </c>
      <c r="M334" s="214">
        <v>2020</v>
      </c>
      <c r="N334" s="20">
        <v>1300</v>
      </c>
      <c r="O334" s="185">
        <v>96</v>
      </c>
      <c r="P334" s="222">
        <v>5</v>
      </c>
      <c r="Q334" s="21">
        <v>44166</v>
      </c>
      <c r="R334" s="22">
        <v>45991</v>
      </c>
      <c r="S334" s="164">
        <v>45991</v>
      </c>
      <c r="T334" s="165">
        <v>45991</v>
      </c>
      <c r="U334" s="23" t="s">
        <v>70</v>
      </c>
      <c r="V334" s="24" t="s">
        <v>37</v>
      </c>
      <c r="W334" s="127"/>
      <c r="X334" s="281">
        <v>49500</v>
      </c>
      <c r="Z334" s="260"/>
      <c r="AA334" s="261"/>
      <c r="AB334" s="261"/>
      <c r="AC334" s="262"/>
      <c r="AD334" s="275">
        <f t="shared" si="25"/>
        <v>0</v>
      </c>
    </row>
    <row r="335" spans="1:30" ht="26.1" customHeight="1" x14ac:dyDescent="0.25">
      <c r="A335" s="10">
        <f t="shared" si="26"/>
        <v>330</v>
      </c>
      <c r="B335" s="11">
        <f t="shared" si="26"/>
        <v>50</v>
      </c>
      <c r="C335" s="12" t="s">
        <v>386</v>
      </c>
      <c r="D335" s="13" t="s">
        <v>1219</v>
      </c>
      <c r="E335" s="14" t="s">
        <v>67</v>
      </c>
      <c r="F335" s="15" t="s">
        <v>68</v>
      </c>
      <c r="G335" s="16" t="s">
        <v>64</v>
      </c>
      <c r="H335" s="235" t="s">
        <v>71</v>
      </c>
      <c r="I335" s="17" t="s">
        <v>437</v>
      </c>
      <c r="J335" s="228">
        <v>132247</v>
      </c>
      <c r="K335" s="18" t="s">
        <v>50</v>
      </c>
      <c r="L335" s="25" t="s">
        <v>51</v>
      </c>
      <c r="M335" s="214">
        <v>2020</v>
      </c>
      <c r="N335" s="20">
        <v>1300</v>
      </c>
      <c r="O335" s="185">
        <v>96</v>
      </c>
      <c r="P335" s="222">
        <v>5</v>
      </c>
      <c r="Q335" s="21">
        <v>44166</v>
      </c>
      <c r="R335" s="22">
        <v>45990</v>
      </c>
      <c r="S335" s="164">
        <v>45991</v>
      </c>
      <c r="T335" s="165">
        <v>45991</v>
      </c>
      <c r="U335" s="23" t="s">
        <v>70</v>
      </c>
      <c r="V335" s="24" t="s">
        <v>37</v>
      </c>
      <c r="W335" s="127"/>
      <c r="X335" s="281">
        <v>48400</v>
      </c>
      <c r="Z335" s="260"/>
      <c r="AA335" s="261"/>
      <c r="AB335" s="261"/>
      <c r="AC335" s="262"/>
      <c r="AD335" s="275">
        <f t="shared" si="25"/>
        <v>0</v>
      </c>
    </row>
    <row r="336" spans="1:30" ht="26.1" customHeight="1" x14ac:dyDescent="0.25">
      <c r="A336" s="10">
        <f t="shared" si="26"/>
        <v>331</v>
      </c>
      <c r="B336" s="11">
        <f t="shared" si="26"/>
        <v>51</v>
      </c>
      <c r="C336" s="12" t="s">
        <v>386</v>
      </c>
      <c r="D336" s="13" t="s">
        <v>1220</v>
      </c>
      <c r="E336" s="14" t="s">
        <v>67</v>
      </c>
      <c r="F336" s="15" t="s">
        <v>68</v>
      </c>
      <c r="G336" s="16" t="s">
        <v>64</v>
      </c>
      <c r="H336" s="235" t="s">
        <v>71</v>
      </c>
      <c r="I336" s="17" t="s">
        <v>438</v>
      </c>
      <c r="J336" s="228">
        <v>127261</v>
      </c>
      <c r="K336" s="18" t="s">
        <v>50</v>
      </c>
      <c r="L336" s="25" t="s">
        <v>51</v>
      </c>
      <c r="M336" s="214">
        <v>2020</v>
      </c>
      <c r="N336" s="20">
        <v>1300</v>
      </c>
      <c r="O336" s="185">
        <v>96</v>
      </c>
      <c r="P336" s="222">
        <v>5</v>
      </c>
      <c r="Q336" s="21">
        <v>44166</v>
      </c>
      <c r="R336" s="22">
        <v>45991</v>
      </c>
      <c r="S336" s="164">
        <v>45991</v>
      </c>
      <c r="T336" s="165">
        <v>45991</v>
      </c>
      <c r="U336" s="23" t="s">
        <v>70</v>
      </c>
      <c r="V336" s="24" t="s">
        <v>37</v>
      </c>
      <c r="W336" s="127"/>
      <c r="X336" s="281">
        <v>49000</v>
      </c>
      <c r="Z336" s="260"/>
      <c r="AA336" s="261"/>
      <c r="AB336" s="261"/>
      <c r="AC336" s="262"/>
      <c r="AD336" s="275">
        <f t="shared" si="25"/>
        <v>0</v>
      </c>
    </row>
    <row r="337" spans="1:30" ht="26.1" customHeight="1" x14ac:dyDescent="0.25">
      <c r="A337" s="10">
        <f t="shared" si="26"/>
        <v>332</v>
      </c>
      <c r="B337" s="11">
        <f t="shared" si="26"/>
        <v>52</v>
      </c>
      <c r="C337" s="12" t="s">
        <v>386</v>
      </c>
      <c r="D337" s="13" t="s">
        <v>1221</v>
      </c>
      <c r="E337" s="14" t="s">
        <v>67</v>
      </c>
      <c r="F337" s="15" t="s">
        <v>68</v>
      </c>
      <c r="G337" s="16" t="s">
        <v>64</v>
      </c>
      <c r="H337" s="235" t="s">
        <v>71</v>
      </c>
      <c r="I337" s="17" t="s">
        <v>439</v>
      </c>
      <c r="J337" s="228">
        <v>179259</v>
      </c>
      <c r="K337" s="18" t="s">
        <v>50</v>
      </c>
      <c r="L337" s="25" t="s">
        <v>51</v>
      </c>
      <c r="M337" s="214">
        <v>2020</v>
      </c>
      <c r="N337" s="20">
        <v>1300</v>
      </c>
      <c r="O337" s="185">
        <v>96</v>
      </c>
      <c r="P337" s="222">
        <v>5</v>
      </c>
      <c r="Q337" s="21">
        <v>44166</v>
      </c>
      <c r="R337" s="22">
        <v>45988</v>
      </c>
      <c r="S337" s="164">
        <v>45991</v>
      </c>
      <c r="T337" s="165">
        <v>45991</v>
      </c>
      <c r="U337" s="23" t="s">
        <v>70</v>
      </c>
      <c r="V337" s="24" t="s">
        <v>37</v>
      </c>
      <c r="W337" s="127"/>
      <c r="X337" s="281">
        <v>42600</v>
      </c>
      <c r="Z337" s="260"/>
      <c r="AA337" s="261"/>
      <c r="AB337" s="261"/>
      <c r="AC337" s="262"/>
      <c r="AD337" s="275">
        <f t="shared" si="25"/>
        <v>0</v>
      </c>
    </row>
    <row r="338" spans="1:30" ht="26.1" customHeight="1" x14ac:dyDescent="0.25">
      <c r="A338" s="10">
        <f t="shared" si="26"/>
        <v>333</v>
      </c>
      <c r="B338" s="11">
        <f t="shared" si="26"/>
        <v>53</v>
      </c>
      <c r="C338" s="12" t="s">
        <v>386</v>
      </c>
      <c r="D338" s="13" t="s">
        <v>1222</v>
      </c>
      <c r="E338" s="14" t="s">
        <v>67</v>
      </c>
      <c r="F338" s="15" t="s">
        <v>68</v>
      </c>
      <c r="G338" s="16" t="s">
        <v>64</v>
      </c>
      <c r="H338" s="235" t="s">
        <v>71</v>
      </c>
      <c r="I338" s="17" t="s">
        <v>440</v>
      </c>
      <c r="J338" s="228">
        <v>146402</v>
      </c>
      <c r="K338" s="18" t="s">
        <v>50</v>
      </c>
      <c r="L338" s="25" t="s">
        <v>51</v>
      </c>
      <c r="M338" s="214">
        <v>2020</v>
      </c>
      <c r="N338" s="20">
        <v>1300</v>
      </c>
      <c r="O338" s="185">
        <v>96</v>
      </c>
      <c r="P338" s="222">
        <v>5</v>
      </c>
      <c r="Q338" s="21">
        <v>44166</v>
      </c>
      <c r="R338" s="22">
        <v>45991</v>
      </c>
      <c r="S338" s="164">
        <v>45991</v>
      </c>
      <c r="T338" s="165">
        <v>45991</v>
      </c>
      <c r="U338" s="23" t="s">
        <v>70</v>
      </c>
      <c r="V338" s="24" t="s">
        <v>37</v>
      </c>
      <c r="W338" s="127"/>
      <c r="X338" s="281">
        <v>46700</v>
      </c>
      <c r="Z338" s="260"/>
      <c r="AA338" s="261"/>
      <c r="AB338" s="261"/>
      <c r="AC338" s="262"/>
      <c r="AD338" s="275">
        <f t="shared" si="25"/>
        <v>0</v>
      </c>
    </row>
    <row r="339" spans="1:30" ht="26.1" customHeight="1" x14ac:dyDescent="0.25">
      <c r="A339" s="10">
        <f t="shared" si="26"/>
        <v>334</v>
      </c>
      <c r="B339" s="11">
        <f t="shared" si="26"/>
        <v>54</v>
      </c>
      <c r="C339" s="12" t="s">
        <v>386</v>
      </c>
      <c r="D339" s="13" t="s">
        <v>1223</v>
      </c>
      <c r="E339" s="14" t="s">
        <v>67</v>
      </c>
      <c r="F339" s="15" t="s">
        <v>68</v>
      </c>
      <c r="G339" s="16" t="s">
        <v>64</v>
      </c>
      <c r="H339" s="235" t="s">
        <v>71</v>
      </c>
      <c r="I339" s="17" t="s">
        <v>441</v>
      </c>
      <c r="J339" s="228">
        <v>173422</v>
      </c>
      <c r="K339" s="18" t="s">
        <v>50</v>
      </c>
      <c r="L339" s="25" t="s">
        <v>51</v>
      </c>
      <c r="M339" s="214">
        <v>2020</v>
      </c>
      <c r="N339" s="20">
        <v>1300</v>
      </c>
      <c r="O339" s="185">
        <v>96</v>
      </c>
      <c r="P339" s="222">
        <v>5</v>
      </c>
      <c r="Q339" s="21">
        <v>44166</v>
      </c>
      <c r="R339" s="22">
        <v>45991</v>
      </c>
      <c r="S339" s="164">
        <v>45991</v>
      </c>
      <c r="T339" s="165">
        <v>45991</v>
      </c>
      <c r="U339" s="23" t="s">
        <v>70</v>
      </c>
      <c r="V339" s="24" t="s">
        <v>37</v>
      </c>
      <c r="W339" s="127"/>
      <c r="X339" s="281">
        <v>43300</v>
      </c>
      <c r="Z339" s="260"/>
      <c r="AA339" s="261"/>
      <c r="AB339" s="261"/>
      <c r="AC339" s="262"/>
      <c r="AD339" s="275">
        <f t="shared" si="25"/>
        <v>0</v>
      </c>
    </row>
    <row r="340" spans="1:30" ht="26.1" customHeight="1" x14ac:dyDescent="0.25">
      <c r="A340" s="10">
        <f t="shared" si="26"/>
        <v>335</v>
      </c>
      <c r="B340" s="11">
        <f t="shared" si="26"/>
        <v>55</v>
      </c>
      <c r="C340" s="12" t="s">
        <v>386</v>
      </c>
      <c r="D340" s="13" t="s">
        <v>1224</v>
      </c>
      <c r="E340" s="14" t="s">
        <v>67</v>
      </c>
      <c r="F340" s="15" t="s">
        <v>68</v>
      </c>
      <c r="G340" s="16" t="s">
        <v>64</v>
      </c>
      <c r="H340" s="235" t="s">
        <v>71</v>
      </c>
      <c r="I340" s="17" t="s">
        <v>442</v>
      </c>
      <c r="J340" s="228">
        <v>111853</v>
      </c>
      <c r="K340" s="18" t="s">
        <v>50</v>
      </c>
      <c r="L340" s="25" t="s">
        <v>51</v>
      </c>
      <c r="M340" s="214">
        <v>2020</v>
      </c>
      <c r="N340" s="20">
        <v>1300</v>
      </c>
      <c r="O340" s="185">
        <v>96</v>
      </c>
      <c r="P340" s="222">
        <v>5</v>
      </c>
      <c r="Q340" s="21">
        <v>44166</v>
      </c>
      <c r="R340" s="22">
        <v>45991</v>
      </c>
      <c r="S340" s="164">
        <v>45991</v>
      </c>
      <c r="T340" s="165">
        <v>45991</v>
      </c>
      <c r="U340" s="23" t="s">
        <v>70</v>
      </c>
      <c r="V340" s="24" t="s">
        <v>37</v>
      </c>
      <c r="W340" s="127"/>
      <c r="X340" s="281">
        <v>50900</v>
      </c>
      <c r="Z340" s="260"/>
      <c r="AA340" s="261"/>
      <c r="AB340" s="261"/>
      <c r="AC340" s="262"/>
      <c r="AD340" s="275">
        <f t="shared" si="25"/>
        <v>0</v>
      </c>
    </row>
    <row r="341" spans="1:30" ht="26.1" customHeight="1" x14ac:dyDescent="0.25">
      <c r="A341" s="10">
        <f t="shared" si="26"/>
        <v>336</v>
      </c>
      <c r="B341" s="11">
        <f t="shared" si="26"/>
        <v>56</v>
      </c>
      <c r="C341" s="12" t="s">
        <v>386</v>
      </c>
      <c r="D341" s="13" t="s">
        <v>1225</v>
      </c>
      <c r="E341" s="14" t="s">
        <v>67</v>
      </c>
      <c r="F341" s="15" t="s">
        <v>68</v>
      </c>
      <c r="G341" s="16" t="s">
        <v>64</v>
      </c>
      <c r="H341" s="235" t="s">
        <v>71</v>
      </c>
      <c r="I341" s="17" t="s">
        <v>443</v>
      </c>
      <c r="J341" s="228">
        <v>142806</v>
      </c>
      <c r="K341" s="18" t="s">
        <v>50</v>
      </c>
      <c r="L341" s="25" t="s">
        <v>51</v>
      </c>
      <c r="M341" s="214">
        <v>2020</v>
      </c>
      <c r="N341" s="20">
        <v>1300</v>
      </c>
      <c r="O341" s="185">
        <v>96</v>
      </c>
      <c r="P341" s="222">
        <v>5</v>
      </c>
      <c r="Q341" s="21">
        <v>44166</v>
      </c>
      <c r="R341" s="22">
        <v>45988</v>
      </c>
      <c r="S341" s="164">
        <v>45991</v>
      </c>
      <c r="T341" s="165">
        <v>45991</v>
      </c>
      <c r="U341" s="23" t="s">
        <v>70</v>
      </c>
      <c r="V341" s="24" t="s">
        <v>37</v>
      </c>
      <c r="W341" s="127"/>
      <c r="X341" s="281">
        <v>47100</v>
      </c>
      <c r="Z341" s="260"/>
      <c r="AA341" s="261"/>
      <c r="AB341" s="261"/>
      <c r="AC341" s="262"/>
      <c r="AD341" s="275">
        <f t="shared" si="25"/>
        <v>0</v>
      </c>
    </row>
    <row r="342" spans="1:30" ht="26.1" customHeight="1" x14ac:dyDescent="0.25">
      <c r="A342" s="10">
        <f t="shared" si="26"/>
        <v>337</v>
      </c>
      <c r="B342" s="11">
        <f t="shared" si="26"/>
        <v>57</v>
      </c>
      <c r="C342" s="12" t="s">
        <v>386</v>
      </c>
      <c r="D342" s="13" t="s">
        <v>1226</v>
      </c>
      <c r="E342" s="14" t="s">
        <v>67</v>
      </c>
      <c r="F342" s="15" t="s">
        <v>68</v>
      </c>
      <c r="G342" s="16" t="s">
        <v>64</v>
      </c>
      <c r="H342" s="235" t="s">
        <v>71</v>
      </c>
      <c r="I342" s="17" t="s">
        <v>444</v>
      </c>
      <c r="J342" s="228">
        <v>174633</v>
      </c>
      <c r="K342" s="18" t="s">
        <v>50</v>
      </c>
      <c r="L342" s="25" t="s">
        <v>51</v>
      </c>
      <c r="M342" s="214">
        <v>2020</v>
      </c>
      <c r="N342" s="20">
        <v>1300</v>
      </c>
      <c r="O342" s="185">
        <v>96</v>
      </c>
      <c r="P342" s="222">
        <v>5</v>
      </c>
      <c r="Q342" s="21">
        <v>44166</v>
      </c>
      <c r="R342" s="22">
        <v>45991</v>
      </c>
      <c r="S342" s="164">
        <v>45991</v>
      </c>
      <c r="T342" s="165">
        <v>45991</v>
      </c>
      <c r="U342" s="23" t="s">
        <v>70</v>
      </c>
      <c r="V342" s="24" t="s">
        <v>37</v>
      </c>
      <c r="W342" s="127"/>
      <c r="X342" s="281">
        <v>43200</v>
      </c>
      <c r="Z342" s="260"/>
      <c r="AA342" s="261"/>
      <c r="AB342" s="261"/>
      <c r="AC342" s="262"/>
      <c r="AD342" s="275">
        <f t="shared" si="25"/>
        <v>0</v>
      </c>
    </row>
    <row r="343" spans="1:30" ht="26.1" customHeight="1" x14ac:dyDescent="0.25">
      <c r="A343" s="10">
        <f t="shared" si="26"/>
        <v>338</v>
      </c>
      <c r="B343" s="11">
        <f t="shared" si="26"/>
        <v>58</v>
      </c>
      <c r="C343" s="12" t="s">
        <v>386</v>
      </c>
      <c r="D343" s="13" t="s">
        <v>1227</v>
      </c>
      <c r="E343" s="14" t="s">
        <v>67</v>
      </c>
      <c r="F343" s="15" t="s">
        <v>68</v>
      </c>
      <c r="G343" s="16" t="s">
        <v>64</v>
      </c>
      <c r="H343" s="235" t="s">
        <v>71</v>
      </c>
      <c r="I343" s="17" t="s">
        <v>445</v>
      </c>
      <c r="J343" s="228">
        <v>175337</v>
      </c>
      <c r="K343" s="18" t="s">
        <v>50</v>
      </c>
      <c r="L343" s="25" t="s">
        <v>51</v>
      </c>
      <c r="M343" s="214">
        <v>2020</v>
      </c>
      <c r="N343" s="20">
        <v>1300</v>
      </c>
      <c r="O343" s="185">
        <v>96</v>
      </c>
      <c r="P343" s="222">
        <v>5</v>
      </c>
      <c r="Q343" s="21">
        <v>44166</v>
      </c>
      <c r="R343" s="22">
        <v>45990</v>
      </c>
      <c r="S343" s="164">
        <v>45991</v>
      </c>
      <c r="T343" s="165">
        <v>45991</v>
      </c>
      <c r="U343" s="23" t="s">
        <v>70</v>
      </c>
      <c r="V343" s="24" t="s">
        <v>37</v>
      </c>
      <c r="W343" s="127"/>
      <c r="X343" s="281">
        <v>43100</v>
      </c>
      <c r="Z343" s="260"/>
      <c r="AA343" s="261"/>
      <c r="AB343" s="261"/>
      <c r="AC343" s="262"/>
      <c r="AD343" s="275">
        <f t="shared" si="25"/>
        <v>0</v>
      </c>
    </row>
    <row r="344" spans="1:30" ht="26.1" customHeight="1" x14ac:dyDescent="0.25">
      <c r="A344" s="10">
        <f t="shared" si="26"/>
        <v>339</v>
      </c>
      <c r="B344" s="11">
        <f t="shared" si="26"/>
        <v>59</v>
      </c>
      <c r="C344" s="12" t="s">
        <v>386</v>
      </c>
      <c r="D344" s="13" t="s">
        <v>1228</v>
      </c>
      <c r="E344" s="14" t="s">
        <v>67</v>
      </c>
      <c r="F344" s="15" t="s">
        <v>68</v>
      </c>
      <c r="G344" s="16" t="s">
        <v>64</v>
      </c>
      <c r="H344" s="235" t="s">
        <v>71</v>
      </c>
      <c r="I344" s="17" t="s">
        <v>446</v>
      </c>
      <c r="J344" s="228">
        <v>135968</v>
      </c>
      <c r="K344" s="18" t="s">
        <v>50</v>
      </c>
      <c r="L344" s="25" t="s">
        <v>51</v>
      </c>
      <c r="M344" s="214">
        <v>2020</v>
      </c>
      <c r="N344" s="20">
        <v>1300</v>
      </c>
      <c r="O344" s="185">
        <v>96</v>
      </c>
      <c r="P344" s="222">
        <v>5</v>
      </c>
      <c r="Q344" s="21">
        <v>44167</v>
      </c>
      <c r="R344" s="22">
        <v>45990</v>
      </c>
      <c r="S344" s="164">
        <v>45992</v>
      </c>
      <c r="T344" s="165">
        <v>45992</v>
      </c>
      <c r="U344" s="23" t="s">
        <v>70</v>
      </c>
      <c r="V344" s="24" t="s">
        <v>37</v>
      </c>
      <c r="W344" s="127"/>
      <c r="X344" s="281">
        <v>48000</v>
      </c>
      <c r="Z344" s="260"/>
      <c r="AA344" s="261"/>
      <c r="AB344" s="261"/>
      <c r="AC344" s="262"/>
      <c r="AD344" s="275">
        <f t="shared" si="25"/>
        <v>0</v>
      </c>
    </row>
    <row r="345" spans="1:30" ht="26.1" customHeight="1" x14ac:dyDescent="0.25">
      <c r="A345" s="10">
        <f t="shared" ref="A345:B360" si="27">A344+1</f>
        <v>340</v>
      </c>
      <c r="B345" s="11">
        <f t="shared" si="27"/>
        <v>60</v>
      </c>
      <c r="C345" s="12" t="s">
        <v>386</v>
      </c>
      <c r="D345" s="13" t="s">
        <v>1229</v>
      </c>
      <c r="E345" s="14" t="s">
        <v>67</v>
      </c>
      <c r="F345" s="15" t="s">
        <v>68</v>
      </c>
      <c r="G345" s="16" t="s">
        <v>64</v>
      </c>
      <c r="H345" s="235" t="s">
        <v>71</v>
      </c>
      <c r="I345" s="17" t="s">
        <v>447</v>
      </c>
      <c r="J345" s="228">
        <v>154231</v>
      </c>
      <c r="K345" s="18" t="s">
        <v>50</v>
      </c>
      <c r="L345" s="25" t="s">
        <v>51</v>
      </c>
      <c r="M345" s="214">
        <v>2020</v>
      </c>
      <c r="N345" s="20">
        <v>1300</v>
      </c>
      <c r="O345" s="185">
        <v>96</v>
      </c>
      <c r="P345" s="222">
        <v>5</v>
      </c>
      <c r="Q345" s="21">
        <v>44167</v>
      </c>
      <c r="R345" s="22">
        <v>45991</v>
      </c>
      <c r="S345" s="164">
        <v>45992</v>
      </c>
      <c r="T345" s="165">
        <v>45992</v>
      </c>
      <c r="U345" s="23" t="s">
        <v>70</v>
      </c>
      <c r="V345" s="24" t="s">
        <v>37</v>
      </c>
      <c r="W345" s="127"/>
      <c r="X345" s="281">
        <v>45700</v>
      </c>
      <c r="Z345" s="260"/>
      <c r="AA345" s="261"/>
      <c r="AB345" s="261"/>
      <c r="AC345" s="262"/>
      <c r="AD345" s="275">
        <f t="shared" si="25"/>
        <v>0</v>
      </c>
    </row>
    <row r="346" spans="1:30" ht="26.1" customHeight="1" x14ac:dyDescent="0.25">
      <c r="A346" s="10">
        <f t="shared" si="27"/>
        <v>341</v>
      </c>
      <c r="B346" s="11">
        <f t="shared" si="27"/>
        <v>61</v>
      </c>
      <c r="C346" s="12" t="s">
        <v>386</v>
      </c>
      <c r="D346" s="13" t="s">
        <v>1230</v>
      </c>
      <c r="E346" s="14" t="s">
        <v>67</v>
      </c>
      <c r="F346" s="15" t="s">
        <v>68</v>
      </c>
      <c r="G346" s="16" t="s">
        <v>64</v>
      </c>
      <c r="H346" s="235" t="s">
        <v>71</v>
      </c>
      <c r="I346" s="17" t="s">
        <v>448</v>
      </c>
      <c r="J346" s="228">
        <v>118535</v>
      </c>
      <c r="K346" s="18" t="s">
        <v>50</v>
      </c>
      <c r="L346" s="25" t="s">
        <v>51</v>
      </c>
      <c r="M346" s="214">
        <v>2020</v>
      </c>
      <c r="N346" s="20">
        <v>1300</v>
      </c>
      <c r="O346" s="185">
        <v>96</v>
      </c>
      <c r="P346" s="222">
        <v>5</v>
      </c>
      <c r="Q346" s="21">
        <v>44167</v>
      </c>
      <c r="R346" s="22">
        <v>45991</v>
      </c>
      <c r="S346" s="164">
        <v>45992</v>
      </c>
      <c r="T346" s="165">
        <v>45992</v>
      </c>
      <c r="U346" s="23" t="s">
        <v>70</v>
      </c>
      <c r="V346" s="24" t="s">
        <v>37</v>
      </c>
      <c r="W346" s="127"/>
      <c r="X346" s="281">
        <v>50100</v>
      </c>
      <c r="Z346" s="260"/>
      <c r="AA346" s="261"/>
      <c r="AB346" s="261"/>
      <c r="AC346" s="262"/>
      <c r="AD346" s="275">
        <f t="shared" si="25"/>
        <v>0</v>
      </c>
    </row>
    <row r="347" spans="1:30" ht="26.1" customHeight="1" x14ac:dyDescent="0.25">
      <c r="A347" s="10">
        <f t="shared" si="27"/>
        <v>342</v>
      </c>
      <c r="B347" s="11">
        <f t="shared" si="27"/>
        <v>62</v>
      </c>
      <c r="C347" s="12" t="s">
        <v>386</v>
      </c>
      <c r="D347" s="13" t="s">
        <v>1045</v>
      </c>
      <c r="E347" s="14" t="s">
        <v>67</v>
      </c>
      <c r="F347" s="15" t="s">
        <v>68</v>
      </c>
      <c r="G347" s="16" t="s">
        <v>64</v>
      </c>
      <c r="H347" s="235" t="s">
        <v>71</v>
      </c>
      <c r="I347" s="17" t="s">
        <v>419</v>
      </c>
      <c r="J347" s="228">
        <v>284714</v>
      </c>
      <c r="K347" s="18" t="s">
        <v>50</v>
      </c>
      <c r="L347" s="25" t="s">
        <v>51</v>
      </c>
      <c r="M347" s="214">
        <v>2018</v>
      </c>
      <c r="N347" s="20">
        <v>1600</v>
      </c>
      <c r="O347" s="185">
        <v>84</v>
      </c>
      <c r="P347" s="222">
        <v>5</v>
      </c>
      <c r="Q347" s="21">
        <v>43440</v>
      </c>
      <c r="R347" s="22">
        <v>45990</v>
      </c>
      <c r="S347" s="164">
        <v>45996</v>
      </c>
      <c r="T347" s="165">
        <v>45996</v>
      </c>
      <c r="U347" s="23" t="s">
        <v>52</v>
      </c>
      <c r="V347" s="24" t="s">
        <v>101</v>
      </c>
      <c r="W347" s="127"/>
      <c r="X347" s="281">
        <v>32500</v>
      </c>
      <c r="Z347" s="260"/>
      <c r="AA347" s="261"/>
      <c r="AB347" s="261"/>
      <c r="AC347" s="262"/>
      <c r="AD347" s="275">
        <f t="shared" si="25"/>
        <v>0</v>
      </c>
    </row>
    <row r="348" spans="1:30" ht="26.1" customHeight="1" x14ac:dyDescent="0.25">
      <c r="A348" s="10">
        <f t="shared" si="27"/>
        <v>343</v>
      </c>
      <c r="B348" s="11">
        <f t="shared" si="27"/>
        <v>63</v>
      </c>
      <c r="C348" s="12" t="s">
        <v>386</v>
      </c>
      <c r="D348" s="13" t="s">
        <v>1046</v>
      </c>
      <c r="E348" s="14" t="s">
        <v>67</v>
      </c>
      <c r="F348" s="15" t="s">
        <v>68</v>
      </c>
      <c r="G348" s="16" t="s">
        <v>64</v>
      </c>
      <c r="H348" s="235" t="s">
        <v>71</v>
      </c>
      <c r="I348" s="17" t="s">
        <v>420</v>
      </c>
      <c r="J348" s="228">
        <v>222393</v>
      </c>
      <c r="K348" s="18" t="s">
        <v>50</v>
      </c>
      <c r="L348" s="25" t="s">
        <v>51</v>
      </c>
      <c r="M348" s="214">
        <v>2018</v>
      </c>
      <c r="N348" s="20">
        <v>1600</v>
      </c>
      <c r="O348" s="185">
        <v>84</v>
      </c>
      <c r="P348" s="222">
        <v>5</v>
      </c>
      <c r="Q348" s="21">
        <v>43440</v>
      </c>
      <c r="R348" s="22">
        <v>45997</v>
      </c>
      <c r="S348" s="164">
        <v>45996</v>
      </c>
      <c r="T348" s="165">
        <v>45996</v>
      </c>
      <c r="U348" s="23" t="s">
        <v>52</v>
      </c>
      <c r="V348" s="24" t="s">
        <v>101</v>
      </c>
      <c r="W348" s="127"/>
      <c r="X348" s="281">
        <v>34100</v>
      </c>
      <c r="Z348" s="260"/>
      <c r="AA348" s="261"/>
      <c r="AB348" s="261"/>
      <c r="AC348" s="262"/>
      <c r="AD348" s="275">
        <f t="shared" si="25"/>
        <v>0</v>
      </c>
    </row>
    <row r="349" spans="1:30" ht="26.1" customHeight="1" x14ac:dyDescent="0.25">
      <c r="A349" s="10">
        <f t="shared" si="27"/>
        <v>344</v>
      </c>
      <c r="B349" s="11">
        <f t="shared" si="27"/>
        <v>64</v>
      </c>
      <c r="C349" s="12" t="s">
        <v>386</v>
      </c>
      <c r="D349" s="13" t="s">
        <v>1047</v>
      </c>
      <c r="E349" s="14" t="s">
        <v>67</v>
      </c>
      <c r="F349" s="15" t="s">
        <v>68</v>
      </c>
      <c r="G349" s="16" t="s">
        <v>64</v>
      </c>
      <c r="H349" s="235" t="s">
        <v>71</v>
      </c>
      <c r="I349" s="17" t="s">
        <v>421</v>
      </c>
      <c r="J349" s="228">
        <v>261115</v>
      </c>
      <c r="K349" s="18" t="s">
        <v>50</v>
      </c>
      <c r="L349" s="25" t="s">
        <v>51</v>
      </c>
      <c r="M349" s="214">
        <v>2018</v>
      </c>
      <c r="N349" s="20">
        <v>1600</v>
      </c>
      <c r="O349" s="185">
        <v>84</v>
      </c>
      <c r="P349" s="222">
        <v>5</v>
      </c>
      <c r="Q349" s="21">
        <v>43440</v>
      </c>
      <c r="R349" s="22">
        <v>45990</v>
      </c>
      <c r="S349" s="164">
        <v>45996</v>
      </c>
      <c r="T349" s="165">
        <v>45996</v>
      </c>
      <c r="U349" s="23" t="s">
        <v>52</v>
      </c>
      <c r="V349" s="24" t="s">
        <v>101</v>
      </c>
      <c r="W349" s="127"/>
      <c r="X349" s="281">
        <v>33000</v>
      </c>
      <c r="Z349" s="260"/>
      <c r="AA349" s="261"/>
      <c r="AB349" s="261"/>
      <c r="AC349" s="262"/>
      <c r="AD349" s="275">
        <f t="shared" si="25"/>
        <v>0</v>
      </c>
    </row>
    <row r="350" spans="1:30" ht="26.1" customHeight="1" x14ac:dyDescent="0.25">
      <c r="A350" s="10">
        <f t="shared" si="27"/>
        <v>345</v>
      </c>
      <c r="B350" s="11">
        <f t="shared" si="27"/>
        <v>65</v>
      </c>
      <c r="C350" s="12" t="s">
        <v>386</v>
      </c>
      <c r="D350" s="13" t="s">
        <v>862</v>
      </c>
      <c r="E350" s="14" t="s">
        <v>190</v>
      </c>
      <c r="F350" s="15" t="s">
        <v>191</v>
      </c>
      <c r="G350" s="16" t="s">
        <v>42</v>
      </c>
      <c r="H350" s="235" t="s">
        <v>391</v>
      </c>
      <c r="I350" s="17" t="s">
        <v>392</v>
      </c>
      <c r="J350" s="228" t="s">
        <v>840</v>
      </c>
      <c r="K350" s="18" t="s">
        <v>840</v>
      </c>
      <c r="L350" s="25" t="s">
        <v>840</v>
      </c>
      <c r="M350" s="214">
        <v>2012</v>
      </c>
      <c r="N350" s="20" t="s">
        <v>840</v>
      </c>
      <c r="O350" s="185" t="s">
        <v>840</v>
      </c>
      <c r="P350" s="222" t="s">
        <v>55</v>
      </c>
      <c r="Q350" s="21">
        <v>41250</v>
      </c>
      <c r="R350" s="22" t="s">
        <v>393</v>
      </c>
      <c r="S350" s="164">
        <v>45997</v>
      </c>
      <c r="T350" s="165">
        <v>45997</v>
      </c>
      <c r="U350" s="23" t="s">
        <v>55</v>
      </c>
      <c r="V350" s="24" t="s">
        <v>55</v>
      </c>
      <c r="W350" s="127"/>
      <c r="X350" s="281">
        <v>1100</v>
      </c>
      <c r="Z350" s="260"/>
      <c r="AA350" s="261"/>
      <c r="AB350" s="277" t="s">
        <v>42</v>
      </c>
      <c r="AC350" s="262"/>
      <c r="AD350" s="275">
        <f t="shared" si="25"/>
        <v>0</v>
      </c>
    </row>
    <row r="351" spans="1:30" ht="26.1" customHeight="1" x14ac:dyDescent="0.25">
      <c r="A351" s="10">
        <f t="shared" si="27"/>
        <v>346</v>
      </c>
      <c r="B351" s="11">
        <f t="shared" si="27"/>
        <v>66</v>
      </c>
      <c r="C351" s="12" t="s">
        <v>386</v>
      </c>
      <c r="D351" s="13" t="s">
        <v>1048</v>
      </c>
      <c r="E351" s="14" t="s">
        <v>67</v>
      </c>
      <c r="F351" s="15" t="s">
        <v>68</v>
      </c>
      <c r="G351" s="16" t="s">
        <v>64</v>
      </c>
      <c r="H351" s="235" t="s">
        <v>71</v>
      </c>
      <c r="I351" s="17" t="s">
        <v>104</v>
      </c>
      <c r="J351" s="228">
        <v>231567</v>
      </c>
      <c r="K351" s="18" t="s">
        <v>50</v>
      </c>
      <c r="L351" s="25" t="s">
        <v>51</v>
      </c>
      <c r="M351" s="214">
        <v>2018</v>
      </c>
      <c r="N351" s="20">
        <v>1600</v>
      </c>
      <c r="O351" s="185">
        <v>84</v>
      </c>
      <c r="P351" s="222">
        <v>5</v>
      </c>
      <c r="Q351" s="21">
        <v>43446</v>
      </c>
      <c r="R351" s="22">
        <v>45997</v>
      </c>
      <c r="S351" s="164">
        <v>46002</v>
      </c>
      <c r="T351" s="165">
        <v>46002</v>
      </c>
      <c r="U351" s="23" t="s">
        <v>52</v>
      </c>
      <c r="V351" s="24" t="s">
        <v>97</v>
      </c>
      <c r="W351" s="127"/>
      <c r="X351" s="281">
        <v>33600</v>
      </c>
      <c r="Z351" s="260"/>
      <c r="AA351" s="261"/>
      <c r="AB351" s="261"/>
      <c r="AC351" s="262"/>
      <c r="AD351" s="275">
        <f t="shared" si="25"/>
        <v>0</v>
      </c>
    </row>
    <row r="352" spans="1:30" ht="26.1" customHeight="1" x14ac:dyDescent="0.25">
      <c r="A352" s="10">
        <f>A351+1</f>
        <v>347</v>
      </c>
      <c r="B352" s="11">
        <f>B351+1</f>
        <v>67</v>
      </c>
      <c r="C352" s="12" t="s">
        <v>386</v>
      </c>
      <c r="D352" s="13" t="s">
        <v>879</v>
      </c>
      <c r="E352" s="14" t="s">
        <v>395</v>
      </c>
      <c r="F352" s="15" t="s">
        <v>284</v>
      </c>
      <c r="G352" s="16" t="s">
        <v>64</v>
      </c>
      <c r="H352" s="235" t="s">
        <v>71</v>
      </c>
      <c r="I352" s="17" t="s">
        <v>396</v>
      </c>
      <c r="J352" s="228">
        <v>201980</v>
      </c>
      <c r="K352" s="18" t="s">
        <v>50</v>
      </c>
      <c r="L352" s="25" t="s">
        <v>196</v>
      </c>
      <c r="M352" s="214">
        <v>2013</v>
      </c>
      <c r="N352" s="20">
        <v>1600</v>
      </c>
      <c r="O352" s="185">
        <v>88</v>
      </c>
      <c r="P352" s="222">
        <v>5</v>
      </c>
      <c r="Q352" s="21">
        <v>41626</v>
      </c>
      <c r="R352" s="22">
        <v>46004</v>
      </c>
      <c r="S352" s="164">
        <v>46008</v>
      </c>
      <c r="T352" s="165">
        <v>46008</v>
      </c>
      <c r="U352" s="23" t="s">
        <v>70</v>
      </c>
      <c r="V352" s="24" t="s">
        <v>97</v>
      </c>
      <c r="W352" s="132"/>
      <c r="X352" s="281">
        <v>25500</v>
      </c>
      <c r="Z352" s="260"/>
      <c r="AA352" s="261"/>
      <c r="AB352" s="261"/>
      <c r="AC352" s="262"/>
      <c r="AD352" s="275">
        <f t="shared" si="25"/>
        <v>0</v>
      </c>
    </row>
    <row r="353" spans="1:30" ht="26.1" customHeight="1" x14ac:dyDescent="0.25">
      <c r="A353" s="10">
        <f t="shared" ref="A353:B357" si="28">A352+1</f>
        <v>348</v>
      </c>
      <c r="B353" s="11">
        <f t="shared" si="28"/>
        <v>68</v>
      </c>
      <c r="C353" s="12" t="s">
        <v>386</v>
      </c>
      <c r="D353" s="13" t="s">
        <v>880</v>
      </c>
      <c r="E353" s="14" t="s">
        <v>395</v>
      </c>
      <c r="F353" s="15" t="s">
        <v>284</v>
      </c>
      <c r="G353" s="16" t="s">
        <v>64</v>
      </c>
      <c r="H353" s="235" t="s">
        <v>71</v>
      </c>
      <c r="I353" s="17" t="s">
        <v>397</v>
      </c>
      <c r="J353" s="228">
        <v>251129</v>
      </c>
      <c r="K353" s="18" t="s">
        <v>50</v>
      </c>
      <c r="L353" s="25" t="s">
        <v>196</v>
      </c>
      <c r="M353" s="214">
        <v>2013</v>
      </c>
      <c r="N353" s="20">
        <v>1600</v>
      </c>
      <c r="O353" s="185">
        <v>88</v>
      </c>
      <c r="P353" s="222">
        <v>5</v>
      </c>
      <c r="Q353" s="21">
        <v>41626</v>
      </c>
      <c r="R353" s="22">
        <v>46010</v>
      </c>
      <c r="S353" s="164">
        <v>46008</v>
      </c>
      <c r="T353" s="165">
        <v>46008</v>
      </c>
      <c r="U353" s="23" t="s">
        <v>70</v>
      </c>
      <c r="V353" s="24" t="s">
        <v>97</v>
      </c>
      <c r="W353" s="132"/>
      <c r="X353" s="281">
        <v>22900</v>
      </c>
      <c r="Z353" s="260"/>
      <c r="AA353" s="261"/>
      <c r="AB353" s="261"/>
      <c r="AC353" s="262"/>
      <c r="AD353" s="275">
        <f t="shared" si="25"/>
        <v>0</v>
      </c>
    </row>
    <row r="354" spans="1:30" ht="26.1" customHeight="1" x14ac:dyDescent="0.25">
      <c r="A354" s="10">
        <f t="shared" si="28"/>
        <v>349</v>
      </c>
      <c r="B354" s="11">
        <f t="shared" si="28"/>
        <v>69</v>
      </c>
      <c r="C354" s="12" t="s">
        <v>386</v>
      </c>
      <c r="D354" s="13" t="s">
        <v>881</v>
      </c>
      <c r="E354" s="14" t="s">
        <v>395</v>
      </c>
      <c r="F354" s="15" t="s">
        <v>284</v>
      </c>
      <c r="G354" s="16" t="s">
        <v>64</v>
      </c>
      <c r="H354" s="235" t="s">
        <v>71</v>
      </c>
      <c r="I354" s="17" t="s">
        <v>398</v>
      </c>
      <c r="J354" s="228">
        <v>290097</v>
      </c>
      <c r="K354" s="18" t="s">
        <v>50</v>
      </c>
      <c r="L354" s="25" t="s">
        <v>196</v>
      </c>
      <c r="M354" s="214">
        <v>2013</v>
      </c>
      <c r="N354" s="20">
        <v>1600</v>
      </c>
      <c r="O354" s="185">
        <v>88</v>
      </c>
      <c r="P354" s="222">
        <v>5</v>
      </c>
      <c r="Q354" s="21">
        <v>41626</v>
      </c>
      <c r="R354" s="22">
        <v>45994</v>
      </c>
      <c r="S354" s="164">
        <v>46008</v>
      </c>
      <c r="T354" s="165">
        <v>46008</v>
      </c>
      <c r="U354" s="23" t="s">
        <v>70</v>
      </c>
      <c r="V354" s="24" t="s">
        <v>97</v>
      </c>
      <c r="W354" s="127"/>
      <c r="X354" s="281">
        <v>20800</v>
      </c>
      <c r="Z354" s="260"/>
      <c r="AA354" s="261"/>
      <c r="AB354" s="261"/>
      <c r="AC354" s="262"/>
      <c r="AD354" s="275">
        <f t="shared" si="25"/>
        <v>0</v>
      </c>
    </row>
    <row r="355" spans="1:30" ht="26.1" customHeight="1" x14ac:dyDescent="0.25">
      <c r="A355" s="10">
        <f t="shared" si="28"/>
        <v>350</v>
      </c>
      <c r="B355" s="11">
        <f t="shared" si="28"/>
        <v>70</v>
      </c>
      <c r="C355" s="12" t="s">
        <v>386</v>
      </c>
      <c r="D355" s="27" t="s">
        <v>1505</v>
      </c>
      <c r="E355" s="14" t="s">
        <v>67</v>
      </c>
      <c r="F355" s="15" t="s">
        <v>411</v>
      </c>
      <c r="G355" s="16" t="s">
        <v>55</v>
      </c>
      <c r="H355" s="235" t="s">
        <v>71</v>
      </c>
      <c r="I355" s="17" t="s">
        <v>412</v>
      </c>
      <c r="J355" s="228">
        <v>100</v>
      </c>
      <c r="K355" s="18" t="s">
        <v>88</v>
      </c>
      <c r="L355" s="25" t="s">
        <v>89</v>
      </c>
      <c r="M355" s="214">
        <v>2024</v>
      </c>
      <c r="N355" s="20" t="s">
        <v>413</v>
      </c>
      <c r="O355" s="185">
        <v>48</v>
      </c>
      <c r="P355" s="222">
        <v>4</v>
      </c>
      <c r="Q355" s="21">
        <v>45629</v>
      </c>
      <c r="R355" s="22">
        <v>46724</v>
      </c>
      <c r="S355" s="164">
        <v>45993</v>
      </c>
      <c r="T355" s="165">
        <v>45993</v>
      </c>
      <c r="U355" s="23" t="s">
        <v>73</v>
      </c>
      <c r="V355" s="24" t="s">
        <v>91</v>
      </c>
      <c r="W355" s="124"/>
      <c r="X355" s="281">
        <v>91000</v>
      </c>
      <c r="Z355" s="260"/>
      <c r="AA355" s="261"/>
      <c r="AB355" s="261"/>
      <c r="AC355" s="262"/>
      <c r="AD355" s="275">
        <f t="shared" si="25"/>
        <v>0</v>
      </c>
    </row>
    <row r="356" spans="1:30" ht="26.1" customHeight="1" x14ac:dyDescent="0.25">
      <c r="A356" s="10">
        <f t="shared" si="28"/>
        <v>351</v>
      </c>
      <c r="B356" s="11">
        <f t="shared" si="28"/>
        <v>71</v>
      </c>
      <c r="C356" s="12" t="s">
        <v>386</v>
      </c>
      <c r="D356" s="13" t="s">
        <v>1506</v>
      </c>
      <c r="E356" s="14" t="s">
        <v>85</v>
      </c>
      <c r="F356" s="15" t="s">
        <v>180</v>
      </c>
      <c r="G356" s="16" t="s">
        <v>64</v>
      </c>
      <c r="H356" s="235" t="s">
        <v>71</v>
      </c>
      <c r="I356" s="17" t="s">
        <v>471</v>
      </c>
      <c r="J356" s="228">
        <v>10</v>
      </c>
      <c r="K356" s="18" t="s">
        <v>182</v>
      </c>
      <c r="L356" s="25" t="s">
        <v>183</v>
      </c>
      <c r="M356" s="214">
        <v>2024</v>
      </c>
      <c r="N356" s="20" t="s">
        <v>184</v>
      </c>
      <c r="O356" s="185">
        <v>118</v>
      </c>
      <c r="P356" s="222">
        <v>5</v>
      </c>
      <c r="Q356" s="21">
        <v>45629</v>
      </c>
      <c r="R356" s="22">
        <v>46723</v>
      </c>
      <c r="S356" s="164">
        <v>45993</v>
      </c>
      <c r="T356" s="165">
        <v>45993</v>
      </c>
      <c r="U356" s="23" t="s">
        <v>73</v>
      </c>
      <c r="V356" s="24" t="s">
        <v>91</v>
      </c>
      <c r="W356" s="127"/>
      <c r="X356" s="281">
        <v>178000</v>
      </c>
      <c r="Z356" s="260"/>
      <c r="AA356" s="261"/>
      <c r="AB356" s="261"/>
      <c r="AC356" s="262"/>
      <c r="AD356" s="275">
        <f t="shared" si="25"/>
        <v>0</v>
      </c>
    </row>
    <row r="357" spans="1:30" ht="26.1" customHeight="1" x14ac:dyDescent="0.25">
      <c r="A357" s="10">
        <f t="shared" si="28"/>
        <v>352</v>
      </c>
      <c r="B357" s="11">
        <f t="shared" si="28"/>
        <v>72</v>
      </c>
      <c r="C357" s="12" t="s">
        <v>386</v>
      </c>
      <c r="D357" s="13" t="s">
        <v>1507</v>
      </c>
      <c r="E357" s="14" t="s">
        <v>67</v>
      </c>
      <c r="F357" s="15" t="s">
        <v>68</v>
      </c>
      <c r="G357" s="16" t="s">
        <v>64</v>
      </c>
      <c r="H357" s="235" t="s">
        <v>71</v>
      </c>
      <c r="I357" s="17" t="s">
        <v>468</v>
      </c>
      <c r="J357" s="228">
        <v>5</v>
      </c>
      <c r="K357" s="18" t="s">
        <v>131</v>
      </c>
      <c r="L357" s="25" t="s">
        <v>51</v>
      </c>
      <c r="M357" s="214">
        <v>2024</v>
      </c>
      <c r="N357" s="20">
        <v>1.2</v>
      </c>
      <c r="O357" s="185">
        <v>96</v>
      </c>
      <c r="P357" s="222">
        <v>5</v>
      </c>
      <c r="Q357" s="21">
        <v>45636</v>
      </c>
      <c r="R357" s="22">
        <v>46731</v>
      </c>
      <c r="S357" s="164">
        <v>46000</v>
      </c>
      <c r="T357" s="165">
        <v>46000</v>
      </c>
      <c r="U357" s="23" t="s">
        <v>73</v>
      </c>
      <c r="V357" s="24" t="s">
        <v>91</v>
      </c>
      <c r="W357" s="127"/>
      <c r="X357" s="281">
        <v>97000</v>
      </c>
      <c r="Z357" s="260"/>
      <c r="AA357" s="261"/>
      <c r="AB357" s="261"/>
      <c r="AC357" s="262"/>
      <c r="AD357" s="275">
        <f t="shared" si="25"/>
        <v>0</v>
      </c>
    </row>
    <row r="358" spans="1:30" ht="26.1" customHeight="1" x14ac:dyDescent="0.25">
      <c r="A358" s="10">
        <f t="shared" si="27"/>
        <v>353</v>
      </c>
      <c r="B358" s="11">
        <f t="shared" si="27"/>
        <v>73</v>
      </c>
      <c r="C358" s="12" t="s">
        <v>386</v>
      </c>
      <c r="D358" s="13" t="s">
        <v>1508</v>
      </c>
      <c r="E358" s="14" t="s">
        <v>67</v>
      </c>
      <c r="F358" s="15" t="s">
        <v>68</v>
      </c>
      <c r="G358" s="16" t="s">
        <v>64</v>
      </c>
      <c r="H358" s="235" t="s">
        <v>71</v>
      </c>
      <c r="I358" s="17" t="s">
        <v>469</v>
      </c>
      <c r="J358" s="228">
        <v>5</v>
      </c>
      <c r="K358" s="18" t="s">
        <v>131</v>
      </c>
      <c r="L358" s="25" t="s">
        <v>51</v>
      </c>
      <c r="M358" s="214">
        <v>2024</v>
      </c>
      <c r="N358" s="20">
        <v>1.2</v>
      </c>
      <c r="O358" s="185">
        <v>96</v>
      </c>
      <c r="P358" s="222">
        <v>5</v>
      </c>
      <c r="Q358" s="21">
        <v>45637</v>
      </c>
      <c r="R358" s="22">
        <v>46732</v>
      </c>
      <c r="S358" s="164">
        <v>46001</v>
      </c>
      <c r="T358" s="165">
        <v>46001</v>
      </c>
      <c r="U358" s="23" t="s">
        <v>73</v>
      </c>
      <c r="V358" s="24" t="s">
        <v>91</v>
      </c>
      <c r="W358" s="127"/>
      <c r="X358" s="281">
        <v>97000</v>
      </c>
      <c r="Z358" s="260"/>
      <c r="AA358" s="261"/>
      <c r="AB358" s="261"/>
      <c r="AC358" s="262"/>
      <c r="AD358" s="275">
        <f t="shared" si="25"/>
        <v>0</v>
      </c>
    </row>
    <row r="359" spans="1:30" ht="26.1" customHeight="1" x14ac:dyDescent="0.25">
      <c r="A359" s="10">
        <f t="shared" si="27"/>
        <v>354</v>
      </c>
      <c r="B359" s="11">
        <f t="shared" si="27"/>
        <v>74</v>
      </c>
      <c r="C359" s="12" t="s">
        <v>386</v>
      </c>
      <c r="D359" s="13" t="s">
        <v>1509</v>
      </c>
      <c r="E359" s="14" t="s">
        <v>67</v>
      </c>
      <c r="F359" s="15" t="s">
        <v>68</v>
      </c>
      <c r="G359" s="16" t="s">
        <v>64</v>
      </c>
      <c r="H359" s="235" t="s">
        <v>71</v>
      </c>
      <c r="I359" s="17" t="s">
        <v>470</v>
      </c>
      <c r="J359" s="228">
        <v>5</v>
      </c>
      <c r="K359" s="18" t="s">
        <v>131</v>
      </c>
      <c r="L359" s="25" t="s">
        <v>51</v>
      </c>
      <c r="M359" s="214">
        <v>2024</v>
      </c>
      <c r="N359" s="20">
        <v>1.2</v>
      </c>
      <c r="O359" s="185">
        <v>96</v>
      </c>
      <c r="P359" s="222">
        <v>5</v>
      </c>
      <c r="Q359" s="21">
        <v>45637</v>
      </c>
      <c r="R359" s="22">
        <v>46732</v>
      </c>
      <c r="S359" s="164">
        <v>46001</v>
      </c>
      <c r="T359" s="165">
        <v>46001</v>
      </c>
      <c r="U359" s="23" t="s">
        <v>73</v>
      </c>
      <c r="V359" s="24" t="s">
        <v>91</v>
      </c>
      <c r="W359" s="127"/>
      <c r="X359" s="281">
        <v>97000</v>
      </c>
      <c r="Z359" s="260"/>
      <c r="AA359" s="261"/>
      <c r="AB359" s="261"/>
      <c r="AC359" s="262"/>
      <c r="AD359" s="275">
        <f t="shared" si="25"/>
        <v>0</v>
      </c>
    </row>
    <row r="360" spans="1:30" ht="26.1" customHeight="1" x14ac:dyDescent="0.25">
      <c r="A360" s="10">
        <f t="shared" si="27"/>
        <v>355</v>
      </c>
      <c r="B360" s="11">
        <f t="shared" si="27"/>
        <v>75</v>
      </c>
      <c r="C360" s="42" t="s">
        <v>386</v>
      </c>
      <c r="D360" s="43" t="s">
        <v>863</v>
      </c>
      <c r="E360" s="44" t="s">
        <v>85</v>
      </c>
      <c r="F360" s="45" t="s">
        <v>282</v>
      </c>
      <c r="G360" s="46" t="s">
        <v>55</v>
      </c>
      <c r="H360" s="238" t="s">
        <v>71</v>
      </c>
      <c r="I360" s="47" t="s">
        <v>390</v>
      </c>
      <c r="J360" s="231">
        <v>217850</v>
      </c>
      <c r="K360" s="48" t="s">
        <v>50</v>
      </c>
      <c r="L360" s="25" t="s">
        <v>196</v>
      </c>
      <c r="M360" s="218">
        <v>2012</v>
      </c>
      <c r="N360" s="182">
        <v>1600</v>
      </c>
      <c r="O360" s="188">
        <v>92</v>
      </c>
      <c r="P360" s="225">
        <v>5</v>
      </c>
      <c r="Q360" s="49">
        <v>41169</v>
      </c>
      <c r="R360" s="50">
        <v>45947</v>
      </c>
      <c r="S360" s="173">
        <v>46053</v>
      </c>
      <c r="T360" s="174">
        <v>46053</v>
      </c>
      <c r="U360" s="51" t="s">
        <v>52</v>
      </c>
      <c r="V360" s="52" t="s">
        <v>101</v>
      </c>
      <c r="W360" s="134"/>
      <c r="X360" s="281">
        <v>28400</v>
      </c>
      <c r="Z360" s="260"/>
      <c r="AA360" s="261"/>
      <c r="AB360" s="261"/>
      <c r="AC360" s="262"/>
      <c r="AD360" s="275">
        <f t="shared" si="25"/>
        <v>0</v>
      </c>
    </row>
    <row r="361" spans="1:30" ht="26.1" customHeight="1" thickBot="1" x14ac:dyDescent="0.3">
      <c r="A361" s="10">
        <f t="shared" ref="A361:B376" si="29">A360+1</f>
        <v>356</v>
      </c>
      <c r="B361" s="54">
        <f t="shared" si="29"/>
        <v>76</v>
      </c>
      <c r="C361" s="140" t="s">
        <v>386</v>
      </c>
      <c r="D361" s="141" t="s">
        <v>882</v>
      </c>
      <c r="E361" s="143" t="s">
        <v>85</v>
      </c>
      <c r="F361" s="145" t="s">
        <v>134</v>
      </c>
      <c r="G361" s="147" t="s">
        <v>55</v>
      </c>
      <c r="H361" s="237" t="s">
        <v>71</v>
      </c>
      <c r="I361" s="149" t="s">
        <v>394</v>
      </c>
      <c r="J361" s="230">
        <v>211540</v>
      </c>
      <c r="K361" s="151" t="s">
        <v>61</v>
      </c>
      <c r="L361" s="35" t="s">
        <v>196</v>
      </c>
      <c r="M361" s="219">
        <v>2013</v>
      </c>
      <c r="N361" s="181">
        <v>1600</v>
      </c>
      <c r="O361" s="187">
        <v>81</v>
      </c>
      <c r="P361" s="224">
        <v>5</v>
      </c>
      <c r="Q361" s="153">
        <v>41620</v>
      </c>
      <c r="R361" s="155">
        <v>45997</v>
      </c>
      <c r="S361" s="171">
        <v>46053</v>
      </c>
      <c r="T361" s="172">
        <v>46053</v>
      </c>
      <c r="U361" s="157" t="s">
        <v>52</v>
      </c>
      <c r="V361" s="159" t="s">
        <v>101</v>
      </c>
      <c r="W361" s="162"/>
      <c r="X361" s="282">
        <v>26100</v>
      </c>
      <c r="Z361" s="257"/>
      <c r="AA361" s="258"/>
      <c r="AB361" s="258"/>
      <c r="AC361" s="263"/>
      <c r="AD361" s="274">
        <f t="shared" si="25"/>
        <v>0</v>
      </c>
    </row>
    <row r="362" spans="1:30" ht="26.1" customHeight="1" x14ac:dyDescent="0.25">
      <c r="A362" s="10">
        <f t="shared" si="29"/>
        <v>357</v>
      </c>
      <c r="B362" s="56">
        <v>1</v>
      </c>
      <c r="C362" s="12" t="s">
        <v>472</v>
      </c>
      <c r="D362" s="13" t="s">
        <v>1000</v>
      </c>
      <c r="E362" s="14" t="s">
        <v>67</v>
      </c>
      <c r="F362" s="15" t="s">
        <v>68</v>
      </c>
      <c r="G362" s="16" t="s">
        <v>64</v>
      </c>
      <c r="H362" s="235" t="s">
        <v>71</v>
      </c>
      <c r="I362" s="17" t="s">
        <v>476</v>
      </c>
      <c r="J362" s="228">
        <v>118737</v>
      </c>
      <c r="K362" s="18" t="s">
        <v>50</v>
      </c>
      <c r="L362" s="19" t="s">
        <v>196</v>
      </c>
      <c r="M362" s="213">
        <v>2017</v>
      </c>
      <c r="N362" s="20">
        <v>1600</v>
      </c>
      <c r="O362" s="185">
        <v>84</v>
      </c>
      <c r="P362" s="222">
        <v>5</v>
      </c>
      <c r="Q362" s="21">
        <v>42881</v>
      </c>
      <c r="R362" s="22">
        <v>45792</v>
      </c>
      <c r="S362" s="164">
        <v>45802</v>
      </c>
      <c r="T362" s="165">
        <v>45802</v>
      </c>
      <c r="U362" s="23" t="s">
        <v>52</v>
      </c>
      <c r="V362" s="24" t="s">
        <v>101</v>
      </c>
      <c r="W362" s="127"/>
      <c r="X362" s="283">
        <v>40000</v>
      </c>
      <c r="Z362" s="253"/>
      <c r="AA362" s="254"/>
      <c r="AB362" s="254"/>
      <c r="AC362" s="276"/>
      <c r="AD362" s="272">
        <f t="shared" si="25"/>
        <v>0</v>
      </c>
    </row>
    <row r="363" spans="1:30" ht="26.1" customHeight="1" x14ac:dyDescent="0.25">
      <c r="A363" s="10">
        <f t="shared" si="29"/>
        <v>358</v>
      </c>
      <c r="B363" s="57">
        <f t="shared" si="29"/>
        <v>2</v>
      </c>
      <c r="C363" s="12" t="s">
        <v>472</v>
      </c>
      <c r="D363" s="13" t="s">
        <v>1001</v>
      </c>
      <c r="E363" s="14" t="s">
        <v>67</v>
      </c>
      <c r="F363" s="15" t="s">
        <v>68</v>
      </c>
      <c r="G363" s="16" t="s">
        <v>64</v>
      </c>
      <c r="H363" s="235" t="s">
        <v>71</v>
      </c>
      <c r="I363" s="17" t="s">
        <v>477</v>
      </c>
      <c r="J363" s="228">
        <v>129974</v>
      </c>
      <c r="K363" s="18" t="s">
        <v>50</v>
      </c>
      <c r="L363" s="19" t="s">
        <v>196</v>
      </c>
      <c r="M363" s="213">
        <v>2017</v>
      </c>
      <c r="N363" s="20">
        <v>1600</v>
      </c>
      <c r="O363" s="185">
        <v>84</v>
      </c>
      <c r="P363" s="222">
        <v>5</v>
      </c>
      <c r="Q363" s="21">
        <v>42881</v>
      </c>
      <c r="R363" s="22">
        <v>45814</v>
      </c>
      <c r="S363" s="164">
        <v>45802</v>
      </c>
      <c r="T363" s="165">
        <v>45802</v>
      </c>
      <c r="U363" s="23" t="s">
        <v>52</v>
      </c>
      <c r="V363" s="24" t="s">
        <v>101</v>
      </c>
      <c r="W363" s="127"/>
      <c r="X363" s="281">
        <v>39300</v>
      </c>
      <c r="Z363" s="260"/>
      <c r="AA363" s="261"/>
      <c r="AB363" s="261"/>
      <c r="AC363" s="262"/>
      <c r="AD363" s="275">
        <f t="shared" si="25"/>
        <v>0</v>
      </c>
    </row>
    <row r="364" spans="1:30" ht="26.1" customHeight="1" x14ac:dyDescent="0.25">
      <c r="A364" s="10">
        <f t="shared" si="29"/>
        <v>359</v>
      </c>
      <c r="B364" s="57">
        <f t="shared" si="29"/>
        <v>3</v>
      </c>
      <c r="C364" s="12" t="s">
        <v>472</v>
      </c>
      <c r="D364" s="13" t="s">
        <v>910</v>
      </c>
      <c r="E364" s="14" t="s">
        <v>67</v>
      </c>
      <c r="F364" s="15" t="s">
        <v>68</v>
      </c>
      <c r="G364" s="16" t="s">
        <v>64</v>
      </c>
      <c r="H364" s="235" t="s">
        <v>71</v>
      </c>
      <c r="I364" s="17" t="s">
        <v>473</v>
      </c>
      <c r="J364" s="228">
        <v>168075</v>
      </c>
      <c r="K364" s="18" t="s">
        <v>50</v>
      </c>
      <c r="L364" s="19" t="s">
        <v>196</v>
      </c>
      <c r="M364" s="213">
        <v>2014</v>
      </c>
      <c r="N364" s="20">
        <v>1600</v>
      </c>
      <c r="O364" s="185">
        <v>77</v>
      </c>
      <c r="P364" s="222">
        <v>5</v>
      </c>
      <c r="Q364" s="21">
        <v>41788</v>
      </c>
      <c r="R364" s="22">
        <v>45791</v>
      </c>
      <c r="S364" s="164">
        <v>45805</v>
      </c>
      <c r="T364" s="165">
        <v>45805</v>
      </c>
      <c r="U364" s="23" t="s">
        <v>52</v>
      </c>
      <c r="V364" s="24" t="s">
        <v>97</v>
      </c>
      <c r="W364" s="127"/>
      <c r="X364" s="281">
        <v>30100</v>
      </c>
      <c r="Z364" s="260"/>
      <c r="AA364" s="261"/>
      <c r="AB364" s="261"/>
      <c r="AC364" s="262"/>
      <c r="AD364" s="275">
        <f t="shared" si="25"/>
        <v>0</v>
      </c>
    </row>
    <row r="365" spans="1:30" ht="26.1" customHeight="1" x14ac:dyDescent="0.25">
      <c r="A365" s="10">
        <f t="shared" si="29"/>
        <v>360</v>
      </c>
      <c r="B365" s="57">
        <f t="shared" si="29"/>
        <v>4</v>
      </c>
      <c r="C365" s="12" t="s">
        <v>472</v>
      </c>
      <c r="D365" s="13" t="s">
        <v>950</v>
      </c>
      <c r="E365" s="14" t="s">
        <v>147</v>
      </c>
      <c r="F365" s="15" t="s">
        <v>148</v>
      </c>
      <c r="G365" s="16" t="s">
        <v>64</v>
      </c>
      <c r="H365" s="235" t="s">
        <v>71</v>
      </c>
      <c r="I365" s="17" t="s">
        <v>474</v>
      </c>
      <c r="J365" s="228">
        <v>170979</v>
      </c>
      <c r="K365" s="18" t="s">
        <v>50</v>
      </c>
      <c r="L365" s="19" t="s">
        <v>196</v>
      </c>
      <c r="M365" s="213">
        <v>2015</v>
      </c>
      <c r="N365" s="20">
        <v>1600</v>
      </c>
      <c r="O365" s="185">
        <v>88</v>
      </c>
      <c r="P365" s="222">
        <v>5</v>
      </c>
      <c r="Q365" s="21">
        <v>42201</v>
      </c>
      <c r="R365" s="22">
        <v>45877</v>
      </c>
      <c r="S365" s="164">
        <v>45853</v>
      </c>
      <c r="T365" s="165">
        <v>45853</v>
      </c>
      <c r="U365" s="23" t="s">
        <v>52</v>
      </c>
      <c r="V365" s="24" t="s">
        <v>97</v>
      </c>
      <c r="W365" s="127"/>
      <c r="X365" s="281">
        <v>35600</v>
      </c>
      <c r="Z365" s="260"/>
      <c r="AA365" s="261"/>
      <c r="AB365" s="261"/>
      <c r="AC365" s="262"/>
      <c r="AD365" s="275">
        <f t="shared" si="25"/>
        <v>0</v>
      </c>
    </row>
    <row r="366" spans="1:30" ht="26.1" customHeight="1" x14ac:dyDescent="0.25">
      <c r="A366" s="10">
        <f t="shared" si="29"/>
        <v>361</v>
      </c>
      <c r="B366" s="57">
        <f t="shared" si="29"/>
        <v>5</v>
      </c>
      <c r="C366" s="12" t="s">
        <v>472</v>
      </c>
      <c r="D366" s="13" t="s">
        <v>951</v>
      </c>
      <c r="E366" s="14" t="s">
        <v>147</v>
      </c>
      <c r="F366" s="15" t="s">
        <v>148</v>
      </c>
      <c r="G366" s="16" t="s">
        <v>64</v>
      </c>
      <c r="H366" s="235" t="s">
        <v>71</v>
      </c>
      <c r="I366" s="17" t="s">
        <v>475</v>
      </c>
      <c r="J366" s="228">
        <v>157656</v>
      </c>
      <c r="K366" s="18" t="s">
        <v>50</v>
      </c>
      <c r="L366" s="19" t="s">
        <v>196</v>
      </c>
      <c r="M366" s="213">
        <v>2015</v>
      </c>
      <c r="N366" s="20">
        <v>1600</v>
      </c>
      <c r="O366" s="185">
        <v>88</v>
      </c>
      <c r="P366" s="222">
        <v>5</v>
      </c>
      <c r="Q366" s="21">
        <v>42201</v>
      </c>
      <c r="R366" s="22">
        <v>45876</v>
      </c>
      <c r="S366" s="164">
        <v>45853</v>
      </c>
      <c r="T366" s="165">
        <v>45853</v>
      </c>
      <c r="U366" s="23" t="s">
        <v>52</v>
      </c>
      <c r="V366" s="24" t="s">
        <v>97</v>
      </c>
      <c r="W366" s="127"/>
      <c r="X366" s="281">
        <v>36700</v>
      </c>
      <c r="Z366" s="260"/>
      <c r="AA366" s="261"/>
      <c r="AB366" s="261"/>
      <c r="AC366" s="262"/>
      <c r="AD366" s="275">
        <f t="shared" si="25"/>
        <v>0</v>
      </c>
    </row>
    <row r="367" spans="1:30" ht="26.1" customHeight="1" x14ac:dyDescent="0.25">
      <c r="A367" s="10">
        <f t="shared" si="29"/>
        <v>362</v>
      </c>
      <c r="B367" s="57">
        <f t="shared" si="29"/>
        <v>6</v>
      </c>
      <c r="C367" s="12" t="s">
        <v>472</v>
      </c>
      <c r="D367" s="13" t="s">
        <v>1359</v>
      </c>
      <c r="E367" s="14" t="s">
        <v>46</v>
      </c>
      <c r="F367" s="15" t="s">
        <v>47</v>
      </c>
      <c r="G367" s="16" t="s">
        <v>55</v>
      </c>
      <c r="H367" s="235" t="s">
        <v>71</v>
      </c>
      <c r="I367" s="17" t="s">
        <v>494</v>
      </c>
      <c r="J367" s="228">
        <v>85778</v>
      </c>
      <c r="K367" s="18" t="s">
        <v>50</v>
      </c>
      <c r="L367" s="19" t="s">
        <v>51</v>
      </c>
      <c r="M367" s="213">
        <v>2022</v>
      </c>
      <c r="N367" s="20">
        <v>1498</v>
      </c>
      <c r="O367" s="185">
        <v>110</v>
      </c>
      <c r="P367" s="222">
        <v>5</v>
      </c>
      <c r="Q367" s="21">
        <v>44781</v>
      </c>
      <c r="R367" s="22">
        <v>45876</v>
      </c>
      <c r="S367" s="164">
        <v>45876</v>
      </c>
      <c r="T367" s="165">
        <v>45876</v>
      </c>
      <c r="U367" s="23" t="s">
        <v>73</v>
      </c>
      <c r="V367" s="24" t="s">
        <v>91</v>
      </c>
      <c r="W367" s="127"/>
      <c r="X367" s="281">
        <v>74900</v>
      </c>
      <c r="Z367" s="260"/>
      <c r="AA367" s="261"/>
      <c r="AB367" s="261"/>
      <c r="AC367" s="262"/>
      <c r="AD367" s="275">
        <f t="shared" si="25"/>
        <v>0</v>
      </c>
    </row>
    <row r="368" spans="1:30" ht="26.1" customHeight="1" x14ac:dyDescent="0.25">
      <c r="A368" s="10">
        <f t="shared" si="29"/>
        <v>363</v>
      </c>
      <c r="B368" s="57">
        <f t="shared" si="29"/>
        <v>7</v>
      </c>
      <c r="C368" s="12" t="s">
        <v>472</v>
      </c>
      <c r="D368" s="13" t="s">
        <v>1134</v>
      </c>
      <c r="E368" s="14" t="s">
        <v>67</v>
      </c>
      <c r="F368" s="15" t="s">
        <v>68</v>
      </c>
      <c r="G368" s="16" t="s">
        <v>64</v>
      </c>
      <c r="H368" s="235" t="s">
        <v>71</v>
      </c>
      <c r="I368" s="17" t="s">
        <v>481</v>
      </c>
      <c r="J368" s="228">
        <v>123693</v>
      </c>
      <c r="K368" s="18" t="s">
        <v>50</v>
      </c>
      <c r="L368" s="19" t="s">
        <v>196</v>
      </c>
      <c r="M368" s="213">
        <v>2019</v>
      </c>
      <c r="N368" s="20">
        <v>1600</v>
      </c>
      <c r="O368" s="185">
        <v>84</v>
      </c>
      <c r="P368" s="222">
        <v>5</v>
      </c>
      <c r="Q368" s="21">
        <v>43721</v>
      </c>
      <c r="R368" s="22">
        <v>45912</v>
      </c>
      <c r="S368" s="164">
        <v>45912</v>
      </c>
      <c r="T368" s="165">
        <v>45912</v>
      </c>
      <c r="U368" s="23" t="s">
        <v>52</v>
      </c>
      <c r="V368" s="24" t="s">
        <v>101</v>
      </c>
      <c r="W368" s="127"/>
      <c r="X368" s="281">
        <v>43800</v>
      </c>
      <c r="Z368" s="260"/>
      <c r="AA368" s="261"/>
      <c r="AB368" s="261"/>
      <c r="AC368" s="262"/>
      <c r="AD368" s="275">
        <f t="shared" si="25"/>
        <v>0</v>
      </c>
    </row>
    <row r="369" spans="1:30" ht="26.1" customHeight="1" x14ac:dyDescent="0.25">
      <c r="A369" s="10">
        <f t="shared" si="29"/>
        <v>364</v>
      </c>
      <c r="B369" s="57">
        <f t="shared" si="29"/>
        <v>8</v>
      </c>
      <c r="C369" s="12" t="s">
        <v>472</v>
      </c>
      <c r="D369" s="13" t="s">
        <v>1135</v>
      </c>
      <c r="E369" s="14" t="s">
        <v>67</v>
      </c>
      <c r="F369" s="15" t="s">
        <v>68</v>
      </c>
      <c r="G369" s="16" t="s">
        <v>64</v>
      </c>
      <c r="H369" s="235" t="s">
        <v>71</v>
      </c>
      <c r="I369" s="17" t="s">
        <v>482</v>
      </c>
      <c r="J369" s="228">
        <v>135620</v>
      </c>
      <c r="K369" s="18" t="s">
        <v>50</v>
      </c>
      <c r="L369" s="19" t="s">
        <v>196</v>
      </c>
      <c r="M369" s="213">
        <v>2019</v>
      </c>
      <c r="N369" s="20">
        <v>1600</v>
      </c>
      <c r="O369" s="185">
        <v>84</v>
      </c>
      <c r="P369" s="222">
        <v>5</v>
      </c>
      <c r="Q369" s="21">
        <v>43721</v>
      </c>
      <c r="R369" s="22">
        <v>45912</v>
      </c>
      <c r="S369" s="164">
        <v>45912</v>
      </c>
      <c r="T369" s="165">
        <v>45912</v>
      </c>
      <c r="U369" s="23" t="s">
        <v>52</v>
      </c>
      <c r="V369" s="24" t="s">
        <v>101</v>
      </c>
      <c r="W369" s="127"/>
      <c r="X369" s="281">
        <v>42700</v>
      </c>
      <c r="Z369" s="260"/>
      <c r="AA369" s="261"/>
      <c r="AB369" s="261"/>
      <c r="AC369" s="262"/>
      <c r="AD369" s="275">
        <f t="shared" si="25"/>
        <v>0</v>
      </c>
    </row>
    <row r="370" spans="1:30" ht="26.1" customHeight="1" x14ac:dyDescent="0.25">
      <c r="A370" s="10">
        <f t="shared" si="29"/>
        <v>365</v>
      </c>
      <c r="B370" s="57">
        <f t="shared" si="29"/>
        <v>9</v>
      </c>
      <c r="C370" s="12" t="s">
        <v>472</v>
      </c>
      <c r="D370" s="13" t="s">
        <v>1136</v>
      </c>
      <c r="E370" s="14" t="s">
        <v>67</v>
      </c>
      <c r="F370" s="15" t="s">
        <v>68</v>
      </c>
      <c r="G370" s="16" t="s">
        <v>64</v>
      </c>
      <c r="H370" s="235" t="s">
        <v>71</v>
      </c>
      <c r="I370" s="17" t="s">
        <v>483</v>
      </c>
      <c r="J370" s="228">
        <v>100756</v>
      </c>
      <c r="K370" s="18" t="s">
        <v>50</v>
      </c>
      <c r="L370" s="19" t="s">
        <v>196</v>
      </c>
      <c r="M370" s="213">
        <v>2019</v>
      </c>
      <c r="N370" s="20">
        <v>1600</v>
      </c>
      <c r="O370" s="185">
        <v>84</v>
      </c>
      <c r="P370" s="222">
        <v>5</v>
      </c>
      <c r="Q370" s="21">
        <v>43721</v>
      </c>
      <c r="R370" s="22">
        <v>45903</v>
      </c>
      <c r="S370" s="164">
        <v>45903</v>
      </c>
      <c r="T370" s="165">
        <v>45903</v>
      </c>
      <c r="U370" s="23" t="s">
        <v>52</v>
      </c>
      <c r="V370" s="24" t="s">
        <v>101</v>
      </c>
      <c r="W370" s="127"/>
      <c r="X370" s="281">
        <v>46000</v>
      </c>
      <c r="Z370" s="260"/>
      <c r="AA370" s="261"/>
      <c r="AB370" s="261"/>
      <c r="AC370" s="262"/>
      <c r="AD370" s="275">
        <f t="shared" si="25"/>
        <v>0</v>
      </c>
    </row>
    <row r="371" spans="1:30" ht="26.1" customHeight="1" x14ac:dyDescent="0.25">
      <c r="A371" s="10">
        <f t="shared" si="29"/>
        <v>366</v>
      </c>
      <c r="B371" s="57">
        <f t="shared" si="29"/>
        <v>10</v>
      </c>
      <c r="C371" s="12" t="s">
        <v>472</v>
      </c>
      <c r="D371" s="13" t="s">
        <v>1360</v>
      </c>
      <c r="E371" s="14" t="s">
        <v>67</v>
      </c>
      <c r="F371" s="15" t="s">
        <v>68</v>
      </c>
      <c r="G371" s="16" t="s">
        <v>64</v>
      </c>
      <c r="H371" s="235" t="s">
        <v>71</v>
      </c>
      <c r="I371" s="17" t="s">
        <v>488</v>
      </c>
      <c r="J371" s="228">
        <v>41294</v>
      </c>
      <c r="K371" s="18" t="s">
        <v>61</v>
      </c>
      <c r="L371" s="19" t="s">
        <v>51</v>
      </c>
      <c r="M371" s="213">
        <v>2022</v>
      </c>
      <c r="N371" s="20">
        <v>1461</v>
      </c>
      <c r="O371" s="185">
        <v>84</v>
      </c>
      <c r="P371" s="222">
        <v>5</v>
      </c>
      <c r="Q371" s="21">
        <v>44827</v>
      </c>
      <c r="R371" s="22">
        <v>45922</v>
      </c>
      <c r="S371" s="164">
        <v>45922</v>
      </c>
      <c r="T371" s="165">
        <v>45922</v>
      </c>
      <c r="U371" s="23" t="s">
        <v>73</v>
      </c>
      <c r="V371" s="24" t="s">
        <v>91</v>
      </c>
      <c r="W371" s="127"/>
      <c r="X371" s="281">
        <v>74400</v>
      </c>
      <c r="Z371" s="260"/>
      <c r="AA371" s="261"/>
      <c r="AB371" s="261"/>
      <c r="AC371" s="262"/>
      <c r="AD371" s="275">
        <f t="shared" si="25"/>
        <v>0</v>
      </c>
    </row>
    <row r="372" spans="1:30" ht="26.1" customHeight="1" x14ac:dyDescent="0.25">
      <c r="A372" s="10">
        <f t="shared" si="29"/>
        <v>367</v>
      </c>
      <c r="B372" s="57">
        <f t="shared" si="29"/>
        <v>11</v>
      </c>
      <c r="C372" s="12" t="s">
        <v>472</v>
      </c>
      <c r="D372" s="13" t="s">
        <v>1361</v>
      </c>
      <c r="E372" s="14" t="s">
        <v>67</v>
      </c>
      <c r="F372" s="15" t="s">
        <v>68</v>
      </c>
      <c r="G372" s="16" t="s">
        <v>64</v>
      </c>
      <c r="H372" s="235" t="s">
        <v>71</v>
      </c>
      <c r="I372" s="17" t="s">
        <v>489</v>
      </c>
      <c r="J372" s="228">
        <v>45563</v>
      </c>
      <c r="K372" s="18" t="s">
        <v>61</v>
      </c>
      <c r="L372" s="19" t="s">
        <v>51</v>
      </c>
      <c r="M372" s="213">
        <v>2022</v>
      </c>
      <c r="N372" s="20">
        <v>1461</v>
      </c>
      <c r="O372" s="185">
        <v>84</v>
      </c>
      <c r="P372" s="222">
        <v>5</v>
      </c>
      <c r="Q372" s="21">
        <v>44827</v>
      </c>
      <c r="R372" s="22">
        <v>45922</v>
      </c>
      <c r="S372" s="164">
        <v>45922</v>
      </c>
      <c r="T372" s="165">
        <v>45922</v>
      </c>
      <c r="U372" s="23" t="s">
        <v>73</v>
      </c>
      <c r="V372" s="24" t="s">
        <v>91</v>
      </c>
      <c r="W372" s="127"/>
      <c r="X372" s="281">
        <v>73700</v>
      </c>
      <c r="Z372" s="260"/>
      <c r="AA372" s="261"/>
      <c r="AB372" s="261"/>
      <c r="AC372" s="262"/>
      <c r="AD372" s="275">
        <f t="shared" si="25"/>
        <v>0</v>
      </c>
    </row>
    <row r="373" spans="1:30" ht="26.1" customHeight="1" x14ac:dyDescent="0.25">
      <c r="A373" s="10">
        <f t="shared" si="29"/>
        <v>368</v>
      </c>
      <c r="B373" s="57">
        <f t="shared" si="29"/>
        <v>12</v>
      </c>
      <c r="C373" s="12" t="s">
        <v>472</v>
      </c>
      <c r="D373" s="13" t="s">
        <v>1362</v>
      </c>
      <c r="E373" s="14" t="s">
        <v>67</v>
      </c>
      <c r="F373" s="15" t="s">
        <v>68</v>
      </c>
      <c r="G373" s="16" t="s">
        <v>64</v>
      </c>
      <c r="H373" s="235" t="s">
        <v>71</v>
      </c>
      <c r="I373" s="17" t="s">
        <v>490</v>
      </c>
      <c r="J373" s="228">
        <v>29320</v>
      </c>
      <c r="K373" s="18" t="s">
        <v>61</v>
      </c>
      <c r="L373" s="19" t="s">
        <v>51</v>
      </c>
      <c r="M373" s="213">
        <v>2022</v>
      </c>
      <c r="N373" s="20">
        <v>1461</v>
      </c>
      <c r="O373" s="185">
        <v>84</v>
      </c>
      <c r="P373" s="222">
        <v>5</v>
      </c>
      <c r="Q373" s="21">
        <v>44827</v>
      </c>
      <c r="R373" s="22">
        <v>45922</v>
      </c>
      <c r="S373" s="164">
        <v>45922</v>
      </c>
      <c r="T373" s="165">
        <v>45922</v>
      </c>
      <c r="U373" s="23" t="s">
        <v>73</v>
      </c>
      <c r="V373" s="24" t="s">
        <v>91</v>
      </c>
      <c r="W373" s="127"/>
      <c r="X373" s="281">
        <v>76000</v>
      </c>
      <c r="Z373" s="260"/>
      <c r="AA373" s="261"/>
      <c r="AB373" s="261"/>
      <c r="AC373" s="262"/>
      <c r="AD373" s="275">
        <f t="shared" si="25"/>
        <v>0</v>
      </c>
    </row>
    <row r="374" spans="1:30" ht="26.1" customHeight="1" x14ac:dyDescent="0.25">
      <c r="A374" s="10">
        <f t="shared" si="29"/>
        <v>369</v>
      </c>
      <c r="B374" s="57">
        <f t="shared" si="29"/>
        <v>13</v>
      </c>
      <c r="C374" s="12" t="s">
        <v>472</v>
      </c>
      <c r="D374" s="13" t="s">
        <v>1363</v>
      </c>
      <c r="E374" s="14" t="s">
        <v>67</v>
      </c>
      <c r="F374" s="15" t="s">
        <v>68</v>
      </c>
      <c r="G374" s="16" t="s">
        <v>64</v>
      </c>
      <c r="H374" s="235" t="s">
        <v>71</v>
      </c>
      <c r="I374" s="17" t="s">
        <v>491</v>
      </c>
      <c r="J374" s="228">
        <v>43378</v>
      </c>
      <c r="K374" s="18" t="s">
        <v>61</v>
      </c>
      <c r="L374" s="19" t="s">
        <v>51</v>
      </c>
      <c r="M374" s="213">
        <v>2022</v>
      </c>
      <c r="N374" s="20">
        <v>1461</v>
      </c>
      <c r="O374" s="185">
        <v>84</v>
      </c>
      <c r="P374" s="222">
        <v>5</v>
      </c>
      <c r="Q374" s="21">
        <v>44827</v>
      </c>
      <c r="R374" s="22">
        <v>45922</v>
      </c>
      <c r="S374" s="164">
        <v>45922</v>
      </c>
      <c r="T374" s="165">
        <v>45922</v>
      </c>
      <c r="U374" s="23" t="s">
        <v>73</v>
      </c>
      <c r="V374" s="24" t="s">
        <v>91</v>
      </c>
      <c r="W374" s="127"/>
      <c r="X374" s="281">
        <v>74100</v>
      </c>
      <c r="Z374" s="260"/>
      <c r="AA374" s="261"/>
      <c r="AB374" s="261"/>
      <c r="AC374" s="262"/>
      <c r="AD374" s="275">
        <f t="shared" si="25"/>
        <v>0</v>
      </c>
    </row>
    <row r="375" spans="1:30" ht="26.1" customHeight="1" x14ac:dyDescent="0.25">
      <c r="A375" s="10">
        <f t="shared" si="29"/>
        <v>370</v>
      </c>
      <c r="B375" s="57">
        <f t="shared" si="29"/>
        <v>14</v>
      </c>
      <c r="C375" s="12" t="s">
        <v>472</v>
      </c>
      <c r="D375" s="13" t="s">
        <v>1364</v>
      </c>
      <c r="E375" s="14" t="s">
        <v>67</v>
      </c>
      <c r="F375" s="15" t="s">
        <v>68</v>
      </c>
      <c r="G375" s="16" t="s">
        <v>64</v>
      </c>
      <c r="H375" s="235" t="s">
        <v>71</v>
      </c>
      <c r="I375" s="17" t="s">
        <v>492</v>
      </c>
      <c r="J375" s="228">
        <v>56900</v>
      </c>
      <c r="K375" s="18" t="s">
        <v>61</v>
      </c>
      <c r="L375" s="19" t="s">
        <v>51</v>
      </c>
      <c r="M375" s="213">
        <v>2022</v>
      </c>
      <c r="N375" s="20">
        <v>1461</v>
      </c>
      <c r="O375" s="185">
        <v>84</v>
      </c>
      <c r="P375" s="222">
        <v>5</v>
      </c>
      <c r="Q375" s="21">
        <v>44827</v>
      </c>
      <c r="R375" s="22">
        <v>45922</v>
      </c>
      <c r="S375" s="164">
        <v>45922</v>
      </c>
      <c r="T375" s="165">
        <v>45922</v>
      </c>
      <c r="U375" s="23" t="s">
        <v>73</v>
      </c>
      <c r="V375" s="24" t="s">
        <v>91</v>
      </c>
      <c r="W375" s="127"/>
      <c r="X375" s="281">
        <v>71900</v>
      </c>
      <c r="Z375" s="260"/>
      <c r="AA375" s="261"/>
      <c r="AB375" s="261"/>
      <c r="AC375" s="262"/>
      <c r="AD375" s="275">
        <f t="shared" si="25"/>
        <v>0</v>
      </c>
    </row>
    <row r="376" spans="1:30" ht="26.1" customHeight="1" x14ac:dyDescent="0.25">
      <c r="A376" s="10">
        <f t="shared" si="29"/>
        <v>371</v>
      </c>
      <c r="B376" s="57">
        <f t="shared" si="29"/>
        <v>15</v>
      </c>
      <c r="C376" s="12" t="s">
        <v>472</v>
      </c>
      <c r="D376" s="13" t="s">
        <v>1365</v>
      </c>
      <c r="E376" s="14" t="s">
        <v>67</v>
      </c>
      <c r="F376" s="15" t="s">
        <v>68</v>
      </c>
      <c r="G376" s="16" t="s">
        <v>64</v>
      </c>
      <c r="H376" s="235" t="s">
        <v>71</v>
      </c>
      <c r="I376" s="17" t="s">
        <v>493</v>
      </c>
      <c r="J376" s="228">
        <v>45616</v>
      </c>
      <c r="K376" s="18" t="s">
        <v>61</v>
      </c>
      <c r="L376" s="19" t="s">
        <v>51</v>
      </c>
      <c r="M376" s="213">
        <v>2022</v>
      </c>
      <c r="N376" s="20">
        <v>1461</v>
      </c>
      <c r="O376" s="185">
        <v>74</v>
      </c>
      <c r="P376" s="222">
        <v>5</v>
      </c>
      <c r="Q376" s="21">
        <v>44827</v>
      </c>
      <c r="R376" s="22">
        <v>45922</v>
      </c>
      <c r="S376" s="164">
        <v>45922</v>
      </c>
      <c r="T376" s="165">
        <v>45922</v>
      </c>
      <c r="U376" s="23" t="s">
        <v>73</v>
      </c>
      <c r="V376" s="24" t="s">
        <v>91</v>
      </c>
      <c r="W376" s="127"/>
      <c r="X376" s="281">
        <v>73700</v>
      </c>
      <c r="Z376" s="260"/>
      <c r="AA376" s="261"/>
      <c r="AB376" s="261"/>
      <c r="AC376" s="262"/>
      <c r="AD376" s="275">
        <f t="shared" si="25"/>
        <v>0</v>
      </c>
    </row>
    <row r="377" spans="1:30" ht="26.1" customHeight="1" x14ac:dyDescent="0.25">
      <c r="A377" s="10">
        <f t="shared" ref="A377:B392" si="30">A376+1</f>
        <v>372</v>
      </c>
      <c r="B377" s="57">
        <f t="shared" si="30"/>
        <v>16</v>
      </c>
      <c r="C377" s="12" t="s">
        <v>472</v>
      </c>
      <c r="D377" s="13" t="s">
        <v>1469</v>
      </c>
      <c r="E377" s="14" t="s">
        <v>126</v>
      </c>
      <c r="F377" s="15" t="s">
        <v>127</v>
      </c>
      <c r="G377" s="16" t="s">
        <v>55</v>
      </c>
      <c r="H377" s="235" t="s">
        <v>71</v>
      </c>
      <c r="I377" s="17" t="s">
        <v>495</v>
      </c>
      <c r="J377" s="228">
        <v>9930</v>
      </c>
      <c r="K377" s="18" t="s">
        <v>836</v>
      </c>
      <c r="L377" s="19" t="s">
        <v>51</v>
      </c>
      <c r="M377" s="213">
        <v>2023</v>
      </c>
      <c r="N377" s="20">
        <v>999</v>
      </c>
      <c r="O377" s="185">
        <v>74</v>
      </c>
      <c r="P377" s="222">
        <v>5</v>
      </c>
      <c r="Q377" s="21">
        <v>45224</v>
      </c>
      <c r="R377" s="22">
        <v>45952</v>
      </c>
      <c r="S377" s="164">
        <v>45954</v>
      </c>
      <c r="T377" s="165">
        <v>45954</v>
      </c>
      <c r="U377" s="23" t="s">
        <v>73</v>
      </c>
      <c r="V377" s="24" t="s">
        <v>91</v>
      </c>
      <c r="W377" s="127"/>
      <c r="X377" s="281">
        <v>71700</v>
      </c>
      <c r="Z377" s="260"/>
      <c r="AA377" s="261"/>
      <c r="AB377" s="261"/>
      <c r="AC377" s="262"/>
      <c r="AD377" s="275">
        <f t="shared" si="25"/>
        <v>0</v>
      </c>
    </row>
    <row r="378" spans="1:30" ht="26.1" customHeight="1" x14ac:dyDescent="0.25">
      <c r="A378" s="10">
        <f t="shared" si="30"/>
        <v>373</v>
      </c>
      <c r="B378" s="57">
        <f t="shared" si="30"/>
        <v>17</v>
      </c>
      <c r="C378" s="12" t="s">
        <v>472</v>
      </c>
      <c r="D378" s="13" t="s">
        <v>1231</v>
      </c>
      <c r="E378" s="14" t="s">
        <v>67</v>
      </c>
      <c r="F378" s="15" t="s">
        <v>68</v>
      </c>
      <c r="G378" s="16" t="s">
        <v>64</v>
      </c>
      <c r="H378" s="235" t="s">
        <v>71</v>
      </c>
      <c r="I378" s="17" t="s">
        <v>484</v>
      </c>
      <c r="J378" s="228">
        <v>92387</v>
      </c>
      <c r="K378" s="18" t="s">
        <v>50</v>
      </c>
      <c r="L378" s="19" t="s">
        <v>51</v>
      </c>
      <c r="M378" s="213">
        <v>2020</v>
      </c>
      <c r="N378" s="20">
        <v>1300</v>
      </c>
      <c r="O378" s="185">
        <v>96</v>
      </c>
      <c r="P378" s="222">
        <v>5</v>
      </c>
      <c r="Q378" s="21">
        <v>44152</v>
      </c>
      <c r="R378" s="22">
        <v>45975</v>
      </c>
      <c r="S378" s="164">
        <v>45977</v>
      </c>
      <c r="T378" s="165">
        <v>45977</v>
      </c>
      <c r="U378" s="23" t="s">
        <v>70</v>
      </c>
      <c r="V378" s="24" t="s">
        <v>37</v>
      </c>
      <c r="W378" s="127"/>
      <c r="X378" s="281">
        <v>53300</v>
      </c>
      <c r="Z378" s="260"/>
      <c r="AA378" s="261"/>
      <c r="AB378" s="261"/>
      <c r="AC378" s="262"/>
      <c r="AD378" s="275">
        <f t="shared" si="25"/>
        <v>0</v>
      </c>
    </row>
    <row r="379" spans="1:30" ht="26.1" customHeight="1" x14ac:dyDescent="0.25">
      <c r="A379" s="10">
        <f t="shared" si="30"/>
        <v>374</v>
      </c>
      <c r="B379" s="57">
        <f t="shared" si="30"/>
        <v>18</v>
      </c>
      <c r="C379" s="12" t="s">
        <v>472</v>
      </c>
      <c r="D379" s="13" t="s">
        <v>1232</v>
      </c>
      <c r="E379" s="14" t="s">
        <v>67</v>
      </c>
      <c r="F379" s="15" t="s">
        <v>68</v>
      </c>
      <c r="G379" s="16" t="s">
        <v>64</v>
      </c>
      <c r="H379" s="235" t="s">
        <v>71</v>
      </c>
      <c r="I379" s="17" t="s">
        <v>485</v>
      </c>
      <c r="J379" s="228">
        <v>66660</v>
      </c>
      <c r="K379" s="18" t="s">
        <v>50</v>
      </c>
      <c r="L379" s="19" t="s">
        <v>51</v>
      </c>
      <c r="M379" s="213">
        <v>2020</v>
      </c>
      <c r="N379" s="20">
        <v>1300</v>
      </c>
      <c r="O379" s="185">
        <v>96</v>
      </c>
      <c r="P379" s="222">
        <v>5</v>
      </c>
      <c r="Q379" s="21">
        <v>44152</v>
      </c>
      <c r="R379" s="22">
        <v>45974</v>
      </c>
      <c r="S379" s="164">
        <v>45977</v>
      </c>
      <c r="T379" s="165">
        <v>45977</v>
      </c>
      <c r="U379" s="23" t="s">
        <v>70</v>
      </c>
      <c r="V379" s="24" t="s">
        <v>37</v>
      </c>
      <c r="W379" s="127"/>
      <c r="X379" s="281">
        <v>56300</v>
      </c>
      <c r="Z379" s="260"/>
      <c r="AA379" s="261"/>
      <c r="AB379" s="261"/>
      <c r="AC379" s="262"/>
      <c r="AD379" s="275">
        <f t="shared" si="25"/>
        <v>0</v>
      </c>
    </row>
    <row r="380" spans="1:30" ht="26.1" customHeight="1" x14ac:dyDescent="0.25">
      <c r="A380" s="10">
        <f t="shared" si="30"/>
        <v>375</v>
      </c>
      <c r="B380" s="57">
        <f t="shared" si="30"/>
        <v>19</v>
      </c>
      <c r="C380" s="12" t="s">
        <v>472</v>
      </c>
      <c r="D380" s="13" t="s">
        <v>1233</v>
      </c>
      <c r="E380" s="14" t="s">
        <v>67</v>
      </c>
      <c r="F380" s="15" t="s">
        <v>68</v>
      </c>
      <c r="G380" s="16" t="s">
        <v>64</v>
      </c>
      <c r="H380" s="235" t="s">
        <v>71</v>
      </c>
      <c r="I380" s="17" t="s">
        <v>486</v>
      </c>
      <c r="J380" s="228">
        <v>87689</v>
      </c>
      <c r="K380" s="18" t="s">
        <v>50</v>
      </c>
      <c r="L380" s="19" t="s">
        <v>51</v>
      </c>
      <c r="M380" s="213">
        <v>2020</v>
      </c>
      <c r="N380" s="20">
        <v>1300</v>
      </c>
      <c r="O380" s="185">
        <v>96</v>
      </c>
      <c r="P380" s="222">
        <v>5</v>
      </c>
      <c r="Q380" s="21">
        <v>44152</v>
      </c>
      <c r="R380" s="22">
        <v>45976</v>
      </c>
      <c r="S380" s="164">
        <v>45977</v>
      </c>
      <c r="T380" s="165">
        <v>45977</v>
      </c>
      <c r="U380" s="23" t="s">
        <v>70</v>
      </c>
      <c r="V380" s="24" t="s">
        <v>37</v>
      </c>
      <c r="W380" s="127"/>
      <c r="X380" s="281">
        <v>53900</v>
      </c>
      <c r="Z380" s="260"/>
      <c r="AA380" s="261"/>
      <c r="AB380" s="261"/>
      <c r="AC380" s="262"/>
      <c r="AD380" s="275">
        <f t="shared" si="25"/>
        <v>0</v>
      </c>
    </row>
    <row r="381" spans="1:30" ht="26.1" customHeight="1" x14ac:dyDescent="0.25">
      <c r="A381" s="10">
        <f t="shared" si="30"/>
        <v>376</v>
      </c>
      <c r="B381" s="57">
        <f t="shared" si="30"/>
        <v>20</v>
      </c>
      <c r="C381" s="12" t="s">
        <v>472</v>
      </c>
      <c r="D381" s="13" t="s">
        <v>1234</v>
      </c>
      <c r="E381" s="14" t="s">
        <v>67</v>
      </c>
      <c r="F381" s="15" t="s">
        <v>68</v>
      </c>
      <c r="G381" s="16" t="s">
        <v>64</v>
      </c>
      <c r="H381" s="235" t="s">
        <v>71</v>
      </c>
      <c r="I381" s="17" t="s">
        <v>487</v>
      </c>
      <c r="J381" s="228">
        <v>69670</v>
      </c>
      <c r="K381" s="18" t="s">
        <v>50</v>
      </c>
      <c r="L381" s="19" t="s">
        <v>51</v>
      </c>
      <c r="M381" s="213">
        <v>2020</v>
      </c>
      <c r="N381" s="20">
        <v>1300</v>
      </c>
      <c r="O381" s="185">
        <v>96</v>
      </c>
      <c r="P381" s="222">
        <v>5</v>
      </c>
      <c r="Q381" s="21">
        <v>44152</v>
      </c>
      <c r="R381" s="22">
        <v>45976</v>
      </c>
      <c r="S381" s="164">
        <v>45977</v>
      </c>
      <c r="T381" s="165">
        <v>45977</v>
      </c>
      <c r="U381" s="23" t="s">
        <v>70</v>
      </c>
      <c r="V381" s="24" t="s">
        <v>37</v>
      </c>
      <c r="W381" s="127"/>
      <c r="X381" s="281">
        <v>56000</v>
      </c>
      <c r="Z381" s="260"/>
      <c r="AA381" s="261"/>
      <c r="AB381" s="261"/>
      <c r="AC381" s="262"/>
      <c r="AD381" s="275">
        <f t="shared" si="25"/>
        <v>0</v>
      </c>
    </row>
    <row r="382" spans="1:30" ht="26.1" customHeight="1" x14ac:dyDescent="0.25">
      <c r="A382" s="10">
        <f t="shared" si="30"/>
        <v>377</v>
      </c>
      <c r="B382" s="57">
        <f t="shared" si="30"/>
        <v>21</v>
      </c>
      <c r="C382" s="12" t="s">
        <v>472</v>
      </c>
      <c r="D382" s="13" t="s">
        <v>1049</v>
      </c>
      <c r="E382" s="14" t="s">
        <v>67</v>
      </c>
      <c r="F382" s="15" t="s">
        <v>68</v>
      </c>
      <c r="G382" s="16" t="s">
        <v>64</v>
      </c>
      <c r="H382" s="235" t="s">
        <v>71</v>
      </c>
      <c r="I382" s="17" t="s">
        <v>478</v>
      </c>
      <c r="J382" s="228">
        <v>104546</v>
      </c>
      <c r="K382" s="18" t="s">
        <v>50</v>
      </c>
      <c r="L382" s="19" t="s">
        <v>196</v>
      </c>
      <c r="M382" s="213">
        <v>2018</v>
      </c>
      <c r="N382" s="20">
        <v>1600</v>
      </c>
      <c r="O382" s="185">
        <v>84</v>
      </c>
      <c r="P382" s="222">
        <v>5</v>
      </c>
      <c r="Q382" s="21">
        <v>43440</v>
      </c>
      <c r="R382" s="22">
        <v>45968</v>
      </c>
      <c r="S382" s="164">
        <v>45996</v>
      </c>
      <c r="T382" s="165">
        <v>45996</v>
      </c>
      <c r="U382" s="23" t="s">
        <v>52</v>
      </c>
      <c r="V382" s="24" t="s">
        <v>101</v>
      </c>
      <c r="W382" s="127"/>
      <c r="X382" s="281">
        <v>44600</v>
      </c>
      <c r="Z382" s="260"/>
      <c r="AA382" s="261"/>
      <c r="AB382" s="261"/>
      <c r="AC382" s="262"/>
      <c r="AD382" s="275">
        <f t="shared" si="25"/>
        <v>0</v>
      </c>
    </row>
    <row r="383" spans="1:30" ht="26.1" customHeight="1" x14ac:dyDescent="0.25">
      <c r="A383" s="10">
        <f t="shared" si="30"/>
        <v>378</v>
      </c>
      <c r="B383" s="57">
        <f t="shared" si="30"/>
        <v>22</v>
      </c>
      <c r="C383" s="12" t="s">
        <v>472</v>
      </c>
      <c r="D383" s="13" t="s">
        <v>1050</v>
      </c>
      <c r="E383" s="14" t="s">
        <v>67</v>
      </c>
      <c r="F383" s="15" t="s">
        <v>68</v>
      </c>
      <c r="G383" s="16" t="s">
        <v>64</v>
      </c>
      <c r="H383" s="235" t="s">
        <v>71</v>
      </c>
      <c r="I383" s="17" t="s">
        <v>479</v>
      </c>
      <c r="J383" s="228">
        <v>91571</v>
      </c>
      <c r="K383" s="18" t="s">
        <v>50</v>
      </c>
      <c r="L383" s="19" t="s">
        <v>196</v>
      </c>
      <c r="M383" s="213">
        <v>2018</v>
      </c>
      <c r="N383" s="20">
        <v>1600</v>
      </c>
      <c r="O383" s="185">
        <v>84</v>
      </c>
      <c r="P383" s="222">
        <v>5</v>
      </c>
      <c r="Q383" s="21">
        <v>43440</v>
      </c>
      <c r="R383" s="22">
        <v>45974</v>
      </c>
      <c r="S383" s="164">
        <v>45996</v>
      </c>
      <c r="T383" s="165">
        <v>45996</v>
      </c>
      <c r="U383" s="23" t="s">
        <v>52</v>
      </c>
      <c r="V383" s="24" t="s">
        <v>101</v>
      </c>
      <c r="W383" s="127"/>
      <c r="X383" s="281">
        <v>45400</v>
      </c>
      <c r="Z383" s="260"/>
      <c r="AA383" s="261"/>
      <c r="AB383" s="261"/>
      <c r="AC383" s="262"/>
      <c r="AD383" s="275">
        <f t="shared" si="25"/>
        <v>0</v>
      </c>
    </row>
    <row r="384" spans="1:30" ht="26.1" customHeight="1" x14ac:dyDescent="0.25">
      <c r="A384" s="10">
        <f t="shared" si="30"/>
        <v>379</v>
      </c>
      <c r="B384" s="57">
        <f t="shared" si="30"/>
        <v>23</v>
      </c>
      <c r="C384" s="12" t="s">
        <v>472</v>
      </c>
      <c r="D384" s="13" t="s">
        <v>1051</v>
      </c>
      <c r="E384" s="14" t="s">
        <v>67</v>
      </c>
      <c r="F384" s="15" t="s">
        <v>68</v>
      </c>
      <c r="G384" s="16" t="s">
        <v>64</v>
      </c>
      <c r="H384" s="235" t="s">
        <v>71</v>
      </c>
      <c r="I384" s="17" t="s">
        <v>480</v>
      </c>
      <c r="J384" s="228">
        <v>124200</v>
      </c>
      <c r="K384" s="18" t="s">
        <v>50</v>
      </c>
      <c r="L384" s="19" t="s">
        <v>196</v>
      </c>
      <c r="M384" s="213">
        <v>2018</v>
      </c>
      <c r="N384" s="20">
        <v>1600</v>
      </c>
      <c r="O384" s="185">
        <v>84</v>
      </c>
      <c r="P384" s="222">
        <v>5</v>
      </c>
      <c r="Q384" s="21">
        <v>43440</v>
      </c>
      <c r="R384" s="22">
        <v>45983</v>
      </c>
      <c r="S384" s="164">
        <v>45996</v>
      </c>
      <c r="T384" s="165">
        <v>45996</v>
      </c>
      <c r="U384" s="23" t="s">
        <v>52</v>
      </c>
      <c r="V384" s="24" t="s">
        <v>101</v>
      </c>
      <c r="W384" s="127"/>
      <c r="X384" s="281">
        <v>42900</v>
      </c>
      <c r="Z384" s="260"/>
      <c r="AA384" s="261"/>
      <c r="AB384" s="261"/>
      <c r="AC384" s="262"/>
      <c r="AD384" s="275">
        <f t="shared" si="25"/>
        <v>0</v>
      </c>
    </row>
    <row r="385" spans="1:30" ht="26.1" customHeight="1" thickBot="1" x14ac:dyDescent="0.3">
      <c r="A385" s="10">
        <f t="shared" si="30"/>
        <v>380</v>
      </c>
      <c r="B385" s="58">
        <f t="shared" si="30"/>
        <v>24</v>
      </c>
      <c r="C385" s="55" t="s">
        <v>472</v>
      </c>
      <c r="D385" s="29" t="s">
        <v>1510</v>
      </c>
      <c r="E385" s="30" t="s">
        <v>67</v>
      </c>
      <c r="F385" s="31" t="s">
        <v>68</v>
      </c>
      <c r="G385" s="32" t="s">
        <v>64</v>
      </c>
      <c r="H385" s="236" t="s">
        <v>71</v>
      </c>
      <c r="I385" s="33" t="s">
        <v>496</v>
      </c>
      <c r="J385" s="229">
        <v>456</v>
      </c>
      <c r="K385" s="34" t="s">
        <v>131</v>
      </c>
      <c r="L385" s="35" t="s">
        <v>51</v>
      </c>
      <c r="M385" s="215">
        <v>2024</v>
      </c>
      <c r="N385" s="36">
        <v>1.2</v>
      </c>
      <c r="O385" s="186">
        <v>96</v>
      </c>
      <c r="P385" s="223">
        <v>5</v>
      </c>
      <c r="Q385" s="37">
        <v>45637</v>
      </c>
      <c r="R385" s="38">
        <v>46732</v>
      </c>
      <c r="S385" s="166">
        <v>46001</v>
      </c>
      <c r="T385" s="167">
        <v>46001</v>
      </c>
      <c r="U385" s="39" t="s">
        <v>73</v>
      </c>
      <c r="V385" s="40" t="s">
        <v>91</v>
      </c>
      <c r="W385" s="130"/>
      <c r="X385" s="282">
        <v>97000</v>
      </c>
      <c r="Z385" s="257"/>
      <c r="AA385" s="258"/>
      <c r="AB385" s="258"/>
      <c r="AC385" s="263"/>
      <c r="AD385" s="274">
        <f t="shared" si="25"/>
        <v>0</v>
      </c>
    </row>
    <row r="386" spans="1:30" ht="26.1" customHeight="1" x14ac:dyDescent="0.25">
      <c r="A386" s="10">
        <f t="shared" si="30"/>
        <v>381</v>
      </c>
      <c r="B386" s="11">
        <v>1</v>
      </c>
      <c r="C386" s="12" t="s">
        <v>497</v>
      </c>
      <c r="D386" s="13" t="s">
        <v>952</v>
      </c>
      <c r="E386" s="14" t="s">
        <v>67</v>
      </c>
      <c r="F386" s="15" t="s">
        <v>68</v>
      </c>
      <c r="G386" s="16" t="s">
        <v>64</v>
      </c>
      <c r="H386" s="235" t="s">
        <v>71</v>
      </c>
      <c r="I386" s="17" t="s">
        <v>506</v>
      </c>
      <c r="J386" s="228">
        <v>221344</v>
      </c>
      <c r="K386" s="18" t="s">
        <v>50</v>
      </c>
      <c r="L386" s="19" t="s">
        <v>196</v>
      </c>
      <c r="M386" s="213">
        <v>2015</v>
      </c>
      <c r="N386" s="20">
        <v>1600</v>
      </c>
      <c r="O386" s="185">
        <v>77</v>
      </c>
      <c r="P386" s="222">
        <v>5</v>
      </c>
      <c r="Q386" s="21">
        <v>42129</v>
      </c>
      <c r="R386" s="22">
        <v>45793</v>
      </c>
      <c r="S386" s="164">
        <v>45781</v>
      </c>
      <c r="T386" s="165">
        <v>45781</v>
      </c>
      <c r="U386" s="23" t="s">
        <v>52</v>
      </c>
      <c r="V386" s="24" t="s">
        <v>97</v>
      </c>
      <c r="W386" s="127"/>
      <c r="X386" s="283">
        <v>27900</v>
      </c>
      <c r="Z386" s="253"/>
      <c r="AA386" s="254"/>
      <c r="AB386" s="254"/>
      <c r="AC386" s="276"/>
      <c r="AD386" s="272">
        <f t="shared" si="25"/>
        <v>0</v>
      </c>
    </row>
    <row r="387" spans="1:30" ht="26.1" customHeight="1" x14ac:dyDescent="0.25">
      <c r="A387" s="10">
        <f t="shared" si="30"/>
        <v>382</v>
      </c>
      <c r="B387" s="11">
        <f>B386+1</f>
        <v>2</v>
      </c>
      <c r="C387" s="12" t="s">
        <v>497</v>
      </c>
      <c r="D387" s="13" t="s">
        <v>953</v>
      </c>
      <c r="E387" s="14" t="s">
        <v>67</v>
      </c>
      <c r="F387" s="15" t="s">
        <v>68</v>
      </c>
      <c r="G387" s="16" t="s">
        <v>64</v>
      </c>
      <c r="H387" s="235" t="s">
        <v>71</v>
      </c>
      <c r="I387" s="17" t="s">
        <v>507</v>
      </c>
      <c r="J387" s="228">
        <v>128124</v>
      </c>
      <c r="K387" s="18" t="s">
        <v>50</v>
      </c>
      <c r="L387" s="19" t="s">
        <v>196</v>
      </c>
      <c r="M387" s="213">
        <v>2015</v>
      </c>
      <c r="N387" s="20">
        <v>1600</v>
      </c>
      <c r="O387" s="185">
        <v>77</v>
      </c>
      <c r="P387" s="222">
        <v>5</v>
      </c>
      <c r="Q387" s="21">
        <v>42129</v>
      </c>
      <c r="R387" s="22">
        <v>45765</v>
      </c>
      <c r="S387" s="164">
        <v>45781</v>
      </c>
      <c r="T387" s="165">
        <v>45781</v>
      </c>
      <c r="U387" s="23" t="s">
        <v>52</v>
      </c>
      <c r="V387" s="24" t="s">
        <v>97</v>
      </c>
      <c r="W387" s="127"/>
      <c r="X387" s="281">
        <v>33400</v>
      </c>
      <c r="Z387" s="260"/>
      <c r="AA387" s="261"/>
      <c r="AB387" s="261"/>
      <c r="AC387" s="262"/>
      <c r="AD387" s="275">
        <f t="shared" si="25"/>
        <v>0</v>
      </c>
    </row>
    <row r="388" spans="1:30" ht="26.1" customHeight="1" x14ac:dyDescent="0.25">
      <c r="A388" s="10">
        <f t="shared" si="30"/>
        <v>383</v>
      </c>
      <c r="B388" s="11">
        <f t="shared" si="30"/>
        <v>3</v>
      </c>
      <c r="C388" s="12" t="s">
        <v>497</v>
      </c>
      <c r="D388" s="13" t="s">
        <v>954</v>
      </c>
      <c r="E388" s="14" t="s">
        <v>67</v>
      </c>
      <c r="F388" s="15" t="s">
        <v>68</v>
      </c>
      <c r="G388" s="16" t="s">
        <v>64</v>
      </c>
      <c r="H388" s="235" t="s">
        <v>71</v>
      </c>
      <c r="I388" s="17" t="s">
        <v>508</v>
      </c>
      <c r="J388" s="228">
        <v>190456</v>
      </c>
      <c r="K388" s="18" t="s">
        <v>50</v>
      </c>
      <c r="L388" s="19" t="s">
        <v>196</v>
      </c>
      <c r="M388" s="213">
        <v>2015</v>
      </c>
      <c r="N388" s="20">
        <v>1600</v>
      </c>
      <c r="O388" s="185">
        <v>77</v>
      </c>
      <c r="P388" s="222">
        <v>5</v>
      </c>
      <c r="Q388" s="21">
        <v>42129</v>
      </c>
      <c r="R388" s="22">
        <v>45773</v>
      </c>
      <c r="S388" s="164">
        <v>45781</v>
      </c>
      <c r="T388" s="165">
        <v>45781</v>
      </c>
      <c r="U388" s="23" t="s">
        <v>52</v>
      </c>
      <c r="V388" s="24" t="s">
        <v>97</v>
      </c>
      <c r="W388" s="127"/>
      <c r="X388" s="281">
        <v>29900</v>
      </c>
      <c r="Z388" s="260"/>
      <c r="AA388" s="261"/>
      <c r="AB388" s="261"/>
      <c r="AC388" s="262"/>
      <c r="AD388" s="275">
        <f t="shared" si="25"/>
        <v>0</v>
      </c>
    </row>
    <row r="389" spans="1:30" ht="26.1" customHeight="1" x14ac:dyDescent="0.25">
      <c r="A389" s="10">
        <f t="shared" si="30"/>
        <v>384</v>
      </c>
      <c r="B389" s="11">
        <f t="shared" si="30"/>
        <v>4</v>
      </c>
      <c r="C389" s="12" t="s">
        <v>497</v>
      </c>
      <c r="D389" s="13" t="s">
        <v>955</v>
      </c>
      <c r="E389" s="14" t="s">
        <v>67</v>
      </c>
      <c r="F389" s="15" t="s">
        <v>68</v>
      </c>
      <c r="G389" s="16" t="s">
        <v>64</v>
      </c>
      <c r="H389" s="235" t="s">
        <v>71</v>
      </c>
      <c r="I389" s="17" t="s">
        <v>509</v>
      </c>
      <c r="J389" s="228">
        <v>159071</v>
      </c>
      <c r="K389" s="18" t="s">
        <v>50</v>
      </c>
      <c r="L389" s="19" t="s">
        <v>196</v>
      </c>
      <c r="M389" s="213">
        <v>2015</v>
      </c>
      <c r="N389" s="20">
        <v>1600</v>
      </c>
      <c r="O389" s="185">
        <v>77</v>
      </c>
      <c r="P389" s="222">
        <v>5</v>
      </c>
      <c r="Q389" s="21">
        <v>42129</v>
      </c>
      <c r="R389" s="22">
        <v>45764</v>
      </c>
      <c r="S389" s="164">
        <v>45781</v>
      </c>
      <c r="T389" s="165">
        <v>45781</v>
      </c>
      <c r="U389" s="23" t="s">
        <v>52</v>
      </c>
      <c r="V389" s="24" t="s">
        <v>97</v>
      </c>
      <c r="W389" s="127"/>
      <c r="X389" s="281">
        <v>31900</v>
      </c>
      <c r="Z389" s="260"/>
      <c r="AA389" s="261"/>
      <c r="AB389" s="261"/>
      <c r="AC389" s="262"/>
      <c r="AD389" s="275">
        <f t="shared" si="25"/>
        <v>0</v>
      </c>
    </row>
    <row r="390" spans="1:30" ht="26.1" customHeight="1" x14ac:dyDescent="0.25">
      <c r="A390" s="10">
        <f t="shared" si="30"/>
        <v>385</v>
      </c>
      <c r="B390" s="11">
        <f t="shared" si="30"/>
        <v>5</v>
      </c>
      <c r="C390" s="12" t="s">
        <v>497</v>
      </c>
      <c r="D390" s="13" t="s">
        <v>1002</v>
      </c>
      <c r="E390" s="14" t="s">
        <v>67</v>
      </c>
      <c r="F390" s="15" t="s">
        <v>68</v>
      </c>
      <c r="G390" s="16" t="s">
        <v>64</v>
      </c>
      <c r="H390" s="235" t="s">
        <v>71</v>
      </c>
      <c r="I390" s="17" t="s">
        <v>510</v>
      </c>
      <c r="J390" s="228">
        <v>151680</v>
      </c>
      <c r="K390" s="18" t="s">
        <v>50</v>
      </c>
      <c r="L390" s="19" t="s">
        <v>51</v>
      </c>
      <c r="M390" s="213">
        <v>2017</v>
      </c>
      <c r="N390" s="20">
        <v>1600</v>
      </c>
      <c r="O390" s="185">
        <v>84</v>
      </c>
      <c r="P390" s="222">
        <v>5</v>
      </c>
      <c r="Q390" s="21">
        <v>42881</v>
      </c>
      <c r="R390" s="22">
        <v>45798</v>
      </c>
      <c r="S390" s="164">
        <v>45802</v>
      </c>
      <c r="T390" s="165">
        <v>45802</v>
      </c>
      <c r="U390" s="23" t="s">
        <v>52</v>
      </c>
      <c r="V390" s="24" t="s">
        <v>101</v>
      </c>
      <c r="W390" s="127"/>
      <c r="X390" s="281">
        <v>37600</v>
      </c>
      <c r="Z390" s="260"/>
      <c r="AA390" s="261"/>
      <c r="AB390" s="261"/>
      <c r="AC390" s="262"/>
      <c r="AD390" s="275">
        <f t="shared" ref="AD390:AD453" si="31">SUM(Z390:AC390)</f>
        <v>0</v>
      </c>
    </row>
    <row r="391" spans="1:30" ht="26.1" customHeight="1" x14ac:dyDescent="0.25">
      <c r="A391" s="10">
        <f t="shared" si="30"/>
        <v>386</v>
      </c>
      <c r="B391" s="11">
        <f t="shared" si="30"/>
        <v>6</v>
      </c>
      <c r="C391" s="12" t="s">
        <v>497</v>
      </c>
      <c r="D391" s="13" t="s">
        <v>1003</v>
      </c>
      <c r="E391" s="14" t="s">
        <v>67</v>
      </c>
      <c r="F391" s="15" t="s">
        <v>68</v>
      </c>
      <c r="G391" s="16" t="s">
        <v>64</v>
      </c>
      <c r="H391" s="235" t="s">
        <v>71</v>
      </c>
      <c r="I391" s="17" t="s">
        <v>511</v>
      </c>
      <c r="J391" s="228">
        <v>138794</v>
      </c>
      <c r="K391" s="18" t="s">
        <v>50</v>
      </c>
      <c r="L391" s="19" t="s">
        <v>51</v>
      </c>
      <c r="M391" s="213">
        <v>2017</v>
      </c>
      <c r="N391" s="20">
        <v>1600</v>
      </c>
      <c r="O391" s="185">
        <v>84</v>
      </c>
      <c r="P391" s="222">
        <v>5</v>
      </c>
      <c r="Q391" s="21">
        <v>42881</v>
      </c>
      <c r="R391" s="22">
        <v>45797</v>
      </c>
      <c r="S391" s="164">
        <v>45802</v>
      </c>
      <c r="T391" s="165">
        <v>45802</v>
      </c>
      <c r="U391" s="23" t="s">
        <v>52</v>
      </c>
      <c r="V391" s="24" t="s">
        <v>101</v>
      </c>
      <c r="W391" s="127"/>
      <c r="X391" s="281">
        <v>38600</v>
      </c>
      <c r="Z391" s="260"/>
      <c r="AA391" s="261"/>
      <c r="AB391" s="261"/>
      <c r="AC391" s="262"/>
      <c r="AD391" s="275">
        <f t="shared" si="31"/>
        <v>0</v>
      </c>
    </row>
    <row r="392" spans="1:30" ht="26.1" customHeight="1" x14ac:dyDescent="0.25">
      <c r="A392" s="10">
        <f t="shared" si="30"/>
        <v>387</v>
      </c>
      <c r="B392" s="11">
        <f t="shared" si="30"/>
        <v>7</v>
      </c>
      <c r="C392" s="12" t="s">
        <v>497</v>
      </c>
      <c r="D392" s="13" t="s">
        <v>858</v>
      </c>
      <c r="E392" s="14" t="s">
        <v>147</v>
      </c>
      <c r="F392" s="15" t="s">
        <v>284</v>
      </c>
      <c r="G392" s="16" t="s">
        <v>64</v>
      </c>
      <c r="H392" s="235" t="s">
        <v>71</v>
      </c>
      <c r="I392" s="17" t="s">
        <v>503</v>
      </c>
      <c r="J392" s="228">
        <v>157719</v>
      </c>
      <c r="K392" s="18" t="s">
        <v>50</v>
      </c>
      <c r="L392" s="19" t="s">
        <v>196</v>
      </c>
      <c r="M392" s="213">
        <v>2011</v>
      </c>
      <c r="N392" s="20">
        <v>1600</v>
      </c>
      <c r="O392" s="185">
        <v>88</v>
      </c>
      <c r="P392" s="222">
        <v>5</v>
      </c>
      <c r="Q392" s="21">
        <v>40716</v>
      </c>
      <c r="R392" s="22">
        <v>45827</v>
      </c>
      <c r="S392" s="164">
        <v>45829</v>
      </c>
      <c r="T392" s="165">
        <v>45829</v>
      </c>
      <c r="U392" s="23" t="s">
        <v>70</v>
      </c>
      <c r="V392" s="24" t="s">
        <v>504</v>
      </c>
      <c r="W392" s="127"/>
      <c r="X392" s="281">
        <v>24300</v>
      </c>
      <c r="Z392" s="260"/>
      <c r="AA392" s="261"/>
      <c r="AB392" s="261"/>
      <c r="AC392" s="262"/>
      <c r="AD392" s="275">
        <f t="shared" si="31"/>
        <v>0</v>
      </c>
    </row>
    <row r="393" spans="1:30" ht="26.1" customHeight="1" x14ac:dyDescent="0.25">
      <c r="A393" s="10">
        <f t="shared" ref="A393:B408" si="32">A392+1</f>
        <v>388</v>
      </c>
      <c r="B393" s="11">
        <f t="shared" si="32"/>
        <v>8</v>
      </c>
      <c r="C393" s="12" t="s">
        <v>497</v>
      </c>
      <c r="D393" s="13" t="s">
        <v>1366</v>
      </c>
      <c r="E393" s="14" t="s">
        <v>46</v>
      </c>
      <c r="F393" s="15" t="s">
        <v>47</v>
      </c>
      <c r="G393" s="16" t="s">
        <v>55</v>
      </c>
      <c r="H393" s="235" t="s">
        <v>71</v>
      </c>
      <c r="I393" s="17" t="s">
        <v>545</v>
      </c>
      <c r="J393" s="228">
        <v>54214</v>
      </c>
      <c r="K393" s="18" t="s">
        <v>50</v>
      </c>
      <c r="L393" s="19" t="s">
        <v>51</v>
      </c>
      <c r="M393" s="213">
        <v>2022</v>
      </c>
      <c r="N393" s="20">
        <v>1498</v>
      </c>
      <c r="O393" s="185">
        <v>110</v>
      </c>
      <c r="P393" s="222">
        <v>5</v>
      </c>
      <c r="Q393" s="21">
        <v>44781</v>
      </c>
      <c r="R393" s="22">
        <v>45876</v>
      </c>
      <c r="S393" s="164">
        <v>45876</v>
      </c>
      <c r="T393" s="165">
        <v>45876</v>
      </c>
      <c r="U393" s="23" t="s">
        <v>73</v>
      </c>
      <c r="V393" s="24" t="s">
        <v>91</v>
      </c>
      <c r="W393" s="127"/>
      <c r="X393" s="281">
        <v>80700</v>
      </c>
      <c r="Z393" s="260"/>
      <c r="AA393" s="261"/>
      <c r="AB393" s="261"/>
      <c r="AC393" s="262"/>
      <c r="AD393" s="275">
        <f t="shared" si="31"/>
        <v>0</v>
      </c>
    </row>
    <row r="394" spans="1:30" ht="26.1" customHeight="1" x14ac:dyDescent="0.25">
      <c r="A394" s="10">
        <f t="shared" si="32"/>
        <v>389</v>
      </c>
      <c r="B394" s="11">
        <f t="shared" si="32"/>
        <v>9</v>
      </c>
      <c r="C394" s="12" t="s">
        <v>497</v>
      </c>
      <c r="D394" s="13" t="s">
        <v>911</v>
      </c>
      <c r="E394" s="14" t="s">
        <v>46</v>
      </c>
      <c r="F394" s="15" t="s">
        <v>47</v>
      </c>
      <c r="G394" s="16" t="s">
        <v>55</v>
      </c>
      <c r="H394" s="235" t="s">
        <v>71</v>
      </c>
      <c r="I394" s="17" t="s">
        <v>505</v>
      </c>
      <c r="J394" s="228">
        <v>247224</v>
      </c>
      <c r="K394" s="18" t="s">
        <v>50</v>
      </c>
      <c r="L394" s="19" t="s">
        <v>51</v>
      </c>
      <c r="M394" s="213">
        <v>2014</v>
      </c>
      <c r="N394" s="20">
        <v>1800</v>
      </c>
      <c r="O394" s="185">
        <v>132</v>
      </c>
      <c r="P394" s="222">
        <v>5</v>
      </c>
      <c r="Q394" s="21">
        <v>41869</v>
      </c>
      <c r="R394" s="22">
        <v>45877</v>
      </c>
      <c r="S394" s="164">
        <v>45886</v>
      </c>
      <c r="T394" s="165">
        <v>45886</v>
      </c>
      <c r="U394" s="23" t="s">
        <v>52</v>
      </c>
      <c r="V394" s="24" t="s">
        <v>97</v>
      </c>
      <c r="W394" s="127"/>
      <c r="X394" s="281">
        <v>34600</v>
      </c>
      <c r="Z394" s="260"/>
      <c r="AA394" s="261"/>
      <c r="AB394" s="261"/>
      <c r="AC394" s="262"/>
      <c r="AD394" s="275">
        <f t="shared" si="31"/>
        <v>0</v>
      </c>
    </row>
    <row r="395" spans="1:30" ht="26.1" customHeight="1" x14ac:dyDescent="0.25">
      <c r="A395" s="10">
        <f t="shared" si="32"/>
        <v>390</v>
      </c>
      <c r="B395" s="11">
        <f t="shared" si="32"/>
        <v>10</v>
      </c>
      <c r="C395" s="12" t="s">
        <v>497</v>
      </c>
      <c r="D395" s="13" t="s">
        <v>1367</v>
      </c>
      <c r="E395" s="14" t="s">
        <v>67</v>
      </c>
      <c r="F395" s="15" t="s">
        <v>68</v>
      </c>
      <c r="G395" s="16" t="s">
        <v>64</v>
      </c>
      <c r="H395" s="235" t="s">
        <v>71</v>
      </c>
      <c r="I395" s="17" t="s">
        <v>536</v>
      </c>
      <c r="J395" s="228">
        <v>67160</v>
      </c>
      <c r="K395" s="18" t="s">
        <v>61</v>
      </c>
      <c r="L395" s="19" t="s">
        <v>51</v>
      </c>
      <c r="M395" s="213">
        <v>2022</v>
      </c>
      <c r="N395" s="20">
        <v>1500</v>
      </c>
      <c r="O395" s="185">
        <v>84</v>
      </c>
      <c r="P395" s="222">
        <v>5</v>
      </c>
      <c r="Q395" s="21">
        <v>44797</v>
      </c>
      <c r="R395" s="22">
        <v>45892</v>
      </c>
      <c r="S395" s="164">
        <v>45892</v>
      </c>
      <c r="T395" s="165">
        <v>45892</v>
      </c>
      <c r="U395" s="23" t="s">
        <v>73</v>
      </c>
      <c r="V395" s="24" t="s">
        <v>91</v>
      </c>
      <c r="W395" s="127"/>
      <c r="X395" s="281">
        <v>70100</v>
      </c>
      <c r="Z395" s="260"/>
      <c r="AA395" s="261"/>
      <c r="AB395" s="261"/>
      <c r="AC395" s="262"/>
      <c r="AD395" s="275">
        <f t="shared" si="31"/>
        <v>0</v>
      </c>
    </row>
    <row r="396" spans="1:30" ht="26.1" customHeight="1" x14ac:dyDescent="0.25">
      <c r="A396" s="10">
        <f t="shared" si="32"/>
        <v>391</v>
      </c>
      <c r="B396" s="11">
        <f t="shared" si="32"/>
        <v>11</v>
      </c>
      <c r="C396" s="12" t="s">
        <v>497</v>
      </c>
      <c r="D396" s="13" t="s">
        <v>1368</v>
      </c>
      <c r="E396" s="14" t="s">
        <v>67</v>
      </c>
      <c r="F396" s="15" t="s">
        <v>68</v>
      </c>
      <c r="G396" s="16" t="s">
        <v>64</v>
      </c>
      <c r="H396" s="235" t="s">
        <v>71</v>
      </c>
      <c r="I396" s="17" t="s">
        <v>537</v>
      </c>
      <c r="J396" s="228">
        <v>70119</v>
      </c>
      <c r="K396" s="18" t="s">
        <v>61</v>
      </c>
      <c r="L396" s="19" t="s">
        <v>51</v>
      </c>
      <c r="M396" s="213">
        <v>2022</v>
      </c>
      <c r="N396" s="20">
        <v>1500</v>
      </c>
      <c r="O396" s="185">
        <v>84</v>
      </c>
      <c r="P396" s="222">
        <v>5</v>
      </c>
      <c r="Q396" s="21">
        <v>44797</v>
      </c>
      <c r="R396" s="22">
        <v>45892</v>
      </c>
      <c r="S396" s="164">
        <v>45892</v>
      </c>
      <c r="T396" s="165">
        <v>45892</v>
      </c>
      <c r="U396" s="23" t="s">
        <v>73</v>
      </c>
      <c r="V396" s="24" t="s">
        <v>91</v>
      </c>
      <c r="W396" s="127"/>
      <c r="X396" s="281">
        <v>69600</v>
      </c>
      <c r="Z396" s="260"/>
      <c r="AA396" s="261"/>
      <c r="AB396" s="261"/>
      <c r="AC396" s="262"/>
      <c r="AD396" s="275">
        <f t="shared" si="31"/>
        <v>0</v>
      </c>
    </row>
    <row r="397" spans="1:30" ht="26.1" customHeight="1" x14ac:dyDescent="0.25">
      <c r="A397" s="10">
        <f t="shared" si="32"/>
        <v>392</v>
      </c>
      <c r="B397" s="11">
        <f t="shared" si="32"/>
        <v>12</v>
      </c>
      <c r="C397" s="12" t="s">
        <v>497</v>
      </c>
      <c r="D397" s="13" t="s">
        <v>1369</v>
      </c>
      <c r="E397" s="14" t="s">
        <v>67</v>
      </c>
      <c r="F397" s="15" t="s">
        <v>68</v>
      </c>
      <c r="G397" s="16" t="s">
        <v>64</v>
      </c>
      <c r="H397" s="235" t="s">
        <v>71</v>
      </c>
      <c r="I397" s="17" t="s">
        <v>538</v>
      </c>
      <c r="J397" s="228">
        <v>60777</v>
      </c>
      <c r="K397" s="18" t="s">
        <v>61</v>
      </c>
      <c r="L397" s="19" t="s">
        <v>51</v>
      </c>
      <c r="M397" s="213">
        <v>2022</v>
      </c>
      <c r="N397" s="20">
        <v>1500</v>
      </c>
      <c r="O397" s="185">
        <v>84</v>
      </c>
      <c r="P397" s="222">
        <v>5</v>
      </c>
      <c r="Q397" s="21">
        <v>44797</v>
      </c>
      <c r="R397" s="22">
        <v>45892</v>
      </c>
      <c r="S397" s="164">
        <v>45892</v>
      </c>
      <c r="T397" s="165">
        <v>45892</v>
      </c>
      <c r="U397" s="23" t="s">
        <v>73</v>
      </c>
      <c r="V397" s="24" t="s">
        <v>91</v>
      </c>
      <c r="W397" s="127"/>
      <c r="X397" s="281">
        <v>71100</v>
      </c>
      <c r="Z397" s="260"/>
      <c r="AA397" s="261"/>
      <c r="AB397" s="261"/>
      <c r="AC397" s="262"/>
      <c r="AD397" s="275">
        <f t="shared" si="31"/>
        <v>0</v>
      </c>
    </row>
    <row r="398" spans="1:30" ht="26.1" customHeight="1" x14ac:dyDescent="0.25">
      <c r="A398" s="10">
        <f t="shared" si="32"/>
        <v>393</v>
      </c>
      <c r="B398" s="11">
        <f t="shared" si="32"/>
        <v>13</v>
      </c>
      <c r="C398" s="12" t="s">
        <v>497</v>
      </c>
      <c r="D398" s="13" t="s">
        <v>1370</v>
      </c>
      <c r="E398" s="14" t="s">
        <v>67</v>
      </c>
      <c r="F398" s="15" t="s">
        <v>68</v>
      </c>
      <c r="G398" s="16" t="s">
        <v>64</v>
      </c>
      <c r="H398" s="235" t="s">
        <v>71</v>
      </c>
      <c r="I398" s="17" t="s">
        <v>539</v>
      </c>
      <c r="J398" s="228">
        <v>86746</v>
      </c>
      <c r="K398" s="18" t="s">
        <v>61</v>
      </c>
      <c r="L398" s="19" t="s">
        <v>51</v>
      </c>
      <c r="M398" s="213">
        <v>2022</v>
      </c>
      <c r="N398" s="20">
        <v>1500</v>
      </c>
      <c r="O398" s="185">
        <v>84</v>
      </c>
      <c r="P398" s="222">
        <v>5</v>
      </c>
      <c r="Q398" s="21">
        <v>44797</v>
      </c>
      <c r="R398" s="22">
        <v>45892</v>
      </c>
      <c r="S398" s="164">
        <v>45892</v>
      </c>
      <c r="T398" s="165">
        <v>45892</v>
      </c>
      <c r="U398" s="23" t="s">
        <v>73</v>
      </c>
      <c r="V398" s="24" t="s">
        <v>91</v>
      </c>
      <c r="W398" s="127"/>
      <c r="X398" s="281">
        <v>66900</v>
      </c>
      <c r="Z398" s="260"/>
      <c r="AA398" s="261"/>
      <c r="AB398" s="261"/>
      <c r="AC398" s="262"/>
      <c r="AD398" s="275">
        <f t="shared" si="31"/>
        <v>0</v>
      </c>
    </row>
    <row r="399" spans="1:30" ht="26.1" customHeight="1" x14ac:dyDescent="0.25">
      <c r="A399" s="10">
        <f t="shared" si="32"/>
        <v>394</v>
      </c>
      <c r="B399" s="11">
        <f t="shared" si="32"/>
        <v>14</v>
      </c>
      <c r="C399" s="12" t="s">
        <v>497</v>
      </c>
      <c r="D399" s="13" t="s">
        <v>1371</v>
      </c>
      <c r="E399" s="14" t="s">
        <v>67</v>
      </c>
      <c r="F399" s="15" t="s">
        <v>68</v>
      </c>
      <c r="G399" s="16" t="s">
        <v>64</v>
      </c>
      <c r="H399" s="235" t="s">
        <v>71</v>
      </c>
      <c r="I399" s="17" t="s">
        <v>540</v>
      </c>
      <c r="J399" s="228">
        <v>41837</v>
      </c>
      <c r="K399" s="18" t="s">
        <v>61</v>
      </c>
      <c r="L399" s="19" t="s">
        <v>51</v>
      </c>
      <c r="M399" s="213">
        <v>2022</v>
      </c>
      <c r="N399" s="20">
        <v>1500</v>
      </c>
      <c r="O399" s="185">
        <v>84</v>
      </c>
      <c r="P399" s="222">
        <v>5</v>
      </c>
      <c r="Q399" s="21">
        <v>44797</v>
      </c>
      <c r="R399" s="22">
        <v>45892</v>
      </c>
      <c r="S399" s="164">
        <v>45892</v>
      </c>
      <c r="T399" s="165">
        <v>45892</v>
      </c>
      <c r="U399" s="23" t="s">
        <v>73</v>
      </c>
      <c r="V399" s="24" t="s">
        <v>91</v>
      </c>
      <c r="W399" s="127"/>
      <c r="X399" s="281">
        <v>74200</v>
      </c>
      <c r="Z399" s="260"/>
      <c r="AA399" s="261"/>
      <c r="AB399" s="261"/>
      <c r="AC399" s="262"/>
      <c r="AD399" s="275">
        <f t="shared" si="31"/>
        <v>0</v>
      </c>
    </row>
    <row r="400" spans="1:30" ht="26.1" customHeight="1" x14ac:dyDescent="0.25">
      <c r="A400" s="10">
        <f t="shared" si="32"/>
        <v>395</v>
      </c>
      <c r="B400" s="11">
        <f t="shared" si="32"/>
        <v>15</v>
      </c>
      <c r="C400" s="12" t="s">
        <v>497</v>
      </c>
      <c r="D400" s="13" t="s">
        <v>1372</v>
      </c>
      <c r="E400" s="14" t="s">
        <v>67</v>
      </c>
      <c r="F400" s="15" t="s">
        <v>68</v>
      </c>
      <c r="G400" s="16" t="s">
        <v>64</v>
      </c>
      <c r="H400" s="235" t="s">
        <v>71</v>
      </c>
      <c r="I400" s="17" t="s">
        <v>541</v>
      </c>
      <c r="J400" s="228">
        <v>20115</v>
      </c>
      <c r="K400" s="18" t="s">
        <v>61</v>
      </c>
      <c r="L400" s="19" t="s">
        <v>51</v>
      </c>
      <c r="M400" s="213">
        <v>2022</v>
      </c>
      <c r="N400" s="20">
        <v>1500</v>
      </c>
      <c r="O400" s="185">
        <v>84</v>
      </c>
      <c r="P400" s="222">
        <v>5</v>
      </c>
      <c r="Q400" s="21">
        <v>44797</v>
      </c>
      <c r="R400" s="22">
        <v>45892</v>
      </c>
      <c r="S400" s="164">
        <v>45892</v>
      </c>
      <c r="T400" s="165">
        <v>45892</v>
      </c>
      <c r="U400" s="23" t="s">
        <v>73</v>
      </c>
      <c r="V400" s="24" t="s">
        <v>91</v>
      </c>
      <c r="W400" s="127"/>
      <c r="X400" s="281">
        <v>76800</v>
      </c>
      <c r="Z400" s="260"/>
      <c r="AA400" s="261"/>
      <c r="AB400" s="261"/>
      <c r="AC400" s="262"/>
      <c r="AD400" s="275">
        <f t="shared" si="31"/>
        <v>0</v>
      </c>
    </row>
    <row r="401" spans="1:30" ht="26.1" customHeight="1" x14ac:dyDescent="0.25">
      <c r="A401" s="10">
        <f t="shared" si="32"/>
        <v>396</v>
      </c>
      <c r="B401" s="11">
        <f t="shared" si="32"/>
        <v>16</v>
      </c>
      <c r="C401" s="12" t="s">
        <v>497</v>
      </c>
      <c r="D401" s="13" t="s">
        <v>1373</v>
      </c>
      <c r="E401" s="14" t="s">
        <v>67</v>
      </c>
      <c r="F401" s="15" t="s">
        <v>68</v>
      </c>
      <c r="G401" s="16" t="s">
        <v>64</v>
      </c>
      <c r="H401" s="235" t="s">
        <v>71</v>
      </c>
      <c r="I401" s="17" t="s">
        <v>542</v>
      </c>
      <c r="J401" s="228">
        <v>20021</v>
      </c>
      <c r="K401" s="18" t="s">
        <v>61</v>
      </c>
      <c r="L401" s="19" t="s">
        <v>51</v>
      </c>
      <c r="M401" s="213">
        <v>2022</v>
      </c>
      <c r="N401" s="20">
        <v>1500</v>
      </c>
      <c r="O401" s="185">
        <v>84</v>
      </c>
      <c r="P401" s="222">
        <v>5</v>
      </c>
      <c r="Q401" s="21">
        <v>44797</v>
      </c>
      <c r="R401" s="22">
        <v>45892</v>
      </c>
      <c r="S401" s="164">
        <v>45892</v>
      </c>
      <c r="T401" s="165">
        <v>45892</v>
      </c>
      <c r="U401" s="23" t="s">
        <v>73</v>
      </c>
      <c r="V401" s="24" t="s">
        <v>91</v>
      </c>
      <c r="W401" s="127"/>
      <c r="X401" s="281">
        <v>76900</v>
      </c>
      <c r="Z401" s="260"/>
      <c r="AA401" s="261"/>
      <c r="AB401" s="261"/>
      <c r="AC401" s="262"/>
      <c r="AD401" s="275">
        <f t="shared" si="31"/>
        <v>0</v>
      </c>
    </row>
    <row r="402" spans="1:30" ht="26.1" customHeight="1" x14ac:dyDescent="0.25">
      <c r="A402" s="10">
        <f t="shared" si="32"/>
        <v>397</v>
      </c>
      <c r="B402" s="11">
        <f t="shared" si="32"/>
        <v>17</v>
      </c>
      <c r="C402" s="12" t="s">
        <v>497</v>
      </c>
      <c r="D402" s="13" t="s">
        <v>1374</v>
      </c>
      <c r="E402" s="14" t="s">
        <v>67</v>
      </c>
      <c r="F402" s="15" t="s">
        <v>68</v>
      </c>
      <c r="G402" s="16" t="s">
        <v>64</v>
      </c>
      <c r="H402" s="235" t="s">
        <v>71</v>
      </c>
      <c r="I402" s="17" t="s">
        <v>543</v>
      </c>
      <c r="J402" s="228">
        <v>21462</v>
      </c>
      <c r="K402" s="18" t="s">
        <v>61</v>
      </c>
      <c r="L402" s="19" t="s">
        <v>51</v>
      </c>
      <c r="M402" s="213">
        <v>2022</v>
      </c>
      <c r="N402" s="20">
        <v>1500</v>
      </c>
      <c r="O402" s="185">
        <v>84</v>
      </c>
      <c r="P402" s="222">
        <v>5</v>
      </c>
      <c r="Q402" s="21">
        <v>44797</v>
      </c>
      <c r="R402" s="22">
        <v>45892</v>
      </c>
      <c r="S402" s="164">
        <v>45892</v>
      </c>
      <c r="T402" s="165">
        <v>45892</v>
      </c>
      <c r="U402" s="23" t="s">
        <v>73</v>
      </c>
      <c r="V402" s="24" t="s">
        <v>91</v>
      </c>
      <c r="W402" s="127"/>
      <c r="X402" s="281">
        <v>76700</v>
      </c>
      <c r="Z402" s="260"/>
      <c r="AA402" s="261"/>
      <c r="AB402" s="261"/>
      <c r="AC402" s="262"/>
      <c r="AD402" s="275">
        <f t="shared" si="31"/>
        <v>0</v>
      </c>
    </row>
    <row r="403" spans="1:30" ht="26.1" customHeight="1" x14ac:dyDescent="0.25">
      <c r="A403" s="10">
        <f t="shared" si="32"/>
        <v>398</v>
      </c>
      <c r="B403" s="11">
        <f t="shared" si="32"/>
        <v>18</v>
      </c>
      <c r="C403" s="12" t="s">
        <v>497</v>
      </c>
      <c r="D403" s="13" t="s">
        <v>1375</v>
      </c>
      <c r="E403" s="14" t="s">
        <v>67</v>
      </c>
      <c r="F403" s="15" t="s">
        <v>68</v>
      </c>
      <c r="G403" s="16" t="s">
        <v>64</v>
      </c>
      <c r="H403" s="235" t="s">
        <v>71</v>
      </c>
      <c r="I403" s="17" t="s">
        <v>544</v>
      </c>
      <c r="J403" s="228">
        <v>15473</v>
      </c>
      <c r="K403" s="18" t="s">
        <v>61</v>
      </c>
      <c r="L403" s="19" t="s">
        <v>51</v>
      </c>
      <c r="M403" s="213">
        <v>2022</v>
      </c>
      <c r="N403" s="20">
        <v>1500</v>
      </c>
      <c r="O403" s="185">
        <v>84</v>
      </c>
      <c r="P403" s="222">
        <v>5</v>
      </c>
      <c r="Q403" s="21">
        <v>44797</v>
      </c>
      <c r="R403" s="22">
        <v>45892</v>
      </c>
      <c r="S403" s="164">
        <v>45892</v>
      </c>
      <c r="T403" s="165">
        <v>45892</v>
      </c>
      <c r="U403" s="23" t="s">
        <v>73</v>
      </c>
      <c r="V403" s="24" t="s">
        <v>91</v>
      </c>
      <c r="W403" s="131"/>
      <c r="X403" s="281">
        <v>77400</v>
      </c>
      <c r="Z403" s="260"/>
      <c r="AA403" s="261"/>
      <c r="AB403" s="261"/>
      <c r="AC403" s="262"/>
      <c r="AD403" s="275">
        <f t="shared" si="31"/>
        <v>0</v>
      </c>
    </row>
    <row r="404" spans="1:30" ht="26.1" customHeight="1" x14ac:dyDescent="0.25">
      <c r="A404" s="10">
        <f t="shared" si="32"/>
        <v>399</v>
      </c>
      <c r="B404" s="11">
        <f t="shared" si="32"/>
        <v>19</v>
      </c>
      <c r="C404" s="12" t="s">
        <v>497</v>
      </c>
      <c r="D404" s="13" t="s">
        <v>1137</v>
      </c>
      <c r="E404" s="14" t="s">
        <v>67</v>
      </c>
      <c r="F404" s="15" t="s">
        <v>68</v>
      </c>
      <c r="G404" s="16" t="s">
        <v>64</v>
      </c>
      <c r="H404" s="235" t="s">
        <v>71</v>
      </c>
      <c r="I404" s="17" t="s">
        <v>516</v>
      </c>
      <c r="J404" s="228">
        <v>118731</v>
      </c>
      <c r="K404" s="18" t="s">
        <v>50</v>
      </c>
      <c r="L404" s="19" t="s">
        <v>51</v>
      </c>
      <c r="M404" s="213">
        <v>2019</v>
      </c>
      <c r="N404" s="20">
        <v>1600</v>
      </c>
      <c r="O404" s="185">
        <v>84</v>
      </c>
      <c r="P404" s="222">
        <v>5</v>
      </c>
      <c r="Q404" s="21">
        <v>43721</v>
      </c>
      <c r="R404" s="22">
        <v>45905</v>
      </c>
      <c r="S404" s="164">
        <v>45912</v>
      </c>
      <c r="T404" s="165">
        <v>45912</v>
      </c>
      <c r="U404" s="23" t="s">
        <v>52</v>
      </c>
      <c r="V404" s="24" t="s">
        <v>97</v>
      </c>
      <c r="W404" s="127"/>
      <c r="X404" s="281">
        <v>44300</v>
      </c>
      <c r="Z404" s="260"/>
      <c r="AA404" s="261"/>
      <c r="AB404" s="261"/>
      <c r="AC404" s="262"/>
      <c r="AD404" s="275">
        <f t="shared" si="31"/>
        <v>0</v>
      </c>
    </row>
    <row r="405" spans="1:30" ht="26.1" customHeight="1" x14ac:dyDescent="0.25">
      <c r="A405" s="10">
        <f t="shared" si="32"/>
        <v>400</v>
      </c>
      <c r="B405" s="11">
        <f t="shared" si="32"/>
        <v>20</v>
      </c>
      <c r="C405" s="12" t="s">
        <v>497</v>
      </c>
      <c r="D405" s="13" t="s">
        <v>1138</v>
      </c>
      <c r="E405" s="14" t="s">
        <v>67</v>
      </c>
      <c r="F405" s="15" t="s">
        <v>68</v>
      </c>
      <c r="G405" s="16" t="s">
        <v>64</v>
      </c>
      <c r="H405" s="235" t="s">
        <v>71</v>
      </c>
      <c r="I405" s="17" t="s">
        <v>517</v>
      </c>
      <c r="J405" s="228">
        <v>157752</v>
      </c>
      <c r="K405" s="18" t="s">
        <v>50</v>
      </c>
      <c r="L405" s="19" t="s">
        <v>51</v>
      </c>
      <c r="M405" s="213">
        <v>2019</v>
      </c>
      <c r="N405" s="20">
        <v>1600</v>
      </c>
      <c r="O405" s="185">
        <v>84</v>
      </c>
      <c r="P405" s="222">
        <v>5</v>
      </c>
      <c r="Q405" s="21">
        <v>43721</v>
      </c>
      <c r="R405" s="22">
        <v>46000</v>
      </c>
      <c r="S405" s="164">
        <v>45912</v>
      </c>
      <c r="T405" s="165">
        <v>45912</v>
      </c>
      <c r="U405" s="23" t="s">
        <v>52</v>
      </c>
      <c r="V405" s="24" t="s">
        <v>97</v>
      </c>
      <c r="W405" s="127"/>
      <c r="X405" s="281">
        <v>40700</v>
      </c>
      <c r="Z405" s="260"/>
      <c r="AA405" s="261"/>
      <c r="AB405" s="261"/>
      <c r="AC405" s="262"/>
      <c r="AD405" s="275">
        <f t="shared" si="31"/>
        <v>0</v>
      </c>
    </row>
    <row r="406" spans="1:30" ht="26.1" customHeight="1" x14ac:dyDescent="0.25">
      <c r="A406" s="10">
        <f t="shared" si="32"/>
        <v>401</v>
      </c>
      <c r="B406" s="11">
        <f t="shared" si="32"/>
        <v>21</v>
      </c>
      <c r="C406" s="12" t="s">
        <v>497</v>
      </c>
      <c r="D406" s="13" t="s">
        <v>1139</v>
      </c>
      <c r="E406" s="14" t="s">
        <v>67</v>
      </c>
      <c r="F406" s="15" t="s">
        <v>68</v>
      </c>
      <c r="G406" s="16" t="s">
        <v>64</v>
      </c>
      <c r="H406" s="235" t="s">
        <v>71</v>
      </c>
      <c r="I406" s="17" t="s">
        <v>518</v>
      </c>
      <c r="J406" s="228">
        <v>123845</v>
      </c>
      <c r="K406" s="18" t="s">
        <v>50</v>
      </c>
      <c r="L406" s="19" t="s">
        <v>51</v>
      </c>
      <c r="M406" s="213">
        <v>2019</v>
      </c>
      <c r="N406" s="20">
        <v>1600</v>
      </c>
      <c r="O406" s="185">
        <v>84</v>
      </c>
      <c r="P406" s="222">
        <v>5</v>
      </c>
      <c r="Q406" s="21">
        <v>43721</v>
      </c>
      <c r="R406" s="22">
        <v>45906</v>
      </c>
      <c r="S406" s="164">
        <v>45912</v>
      </c>
      <c r="T406" s="165">
        <v>45912</v>
      </c>
      <c r="U406" s="23" t="s">
        <v>52</v>
      </c>
      <c r="V406" s="24" t="s">
        <v>97</v>
      </c>
      <c r="W406" s="127"/>
      <c r="X406" s="281">
        <v>43800</v>
      </c>
      <c r="Z406" s="260"/>
      <c r="AA406" s="261"/>
      <c r="AB406" s="261"/>
      <c r="AC406" s="262"/>
      <c r="AD406" s="275">
        <f t="shared" si="31"/>
        <v>0</v>
      </c>
    </row>
    <row r="407" spans="1:30" ht="26.1" customHeight="1" x14ac:dyDescent="0.25">
      <c r="A407" s="10">
        <f t="shared" si="32"/>
        <v>402</v>
      </c>
      <c r="B407" s="11">
        <f t="shared" si="32"/>
        <v>22</v>
      </c>
      <c r="C407" s="12" t="s">
        <v>497</v>
      </c>
      <c r="D407" s="13" t="s">
        <v>1140</v>
      </c>
      <c r="E407" s="14" t="s">
        <v>67</v>
      </c>
      <c r="F407" s="15" t="s">
        <v>68</v>
      </c>
      <c r="G407" s="16" t="s">
        <v>64</v>
      </c>
      <c r="H407" s="235" t="s">
        <v>71</v>
      </c>
      <c r="I407" s="17" t="s">
        <v>519</v>
      </c>
      <c r="J407" s="228">
        <v>126031</v>
      </c>
      <c r="K407" s="18" t="s">
        <v>50</v>
      </c>
      <c r="L407" s="19" t="s">
        <v>51</v>
      </c>
      <c r="M407" s="213">
        <v>2019</v>
      </c>
      <c r="N407" s="20">
        <v>1600</v>
      </c>
      <c r="O407" s="185">
        <v>84</v>
      </c>
      <c r="P407" s="222">
        <v>5</v>
      </c>
      <c r="Q407" s="21">
        <v>43721</v>
      </c>
      <c r="R407" s="22">
        <v>45916</v>
      </c>
      <c r="S407" s="164">
        <v>45912</v>
      </c>
      <c r="T407" s="165">
        <v>45912</v>
      </c>
      <c r="U407" s="23" t="s">
        <v>52</v>
      </c>
      <c r="V407" s="24" t="s">
        <v>97</v>
      </c>
      <c r="W407" s="127"/>
      <c r="X407" s="281">
        <v>43600</v>
      </c>
      <c r="Z407" s="260"/>
      <c r="AA407" s="261"/>
      <c r="AB407" s="261"/>
      <c r="AC407" s="262"/>
      <c r="AD407" s="275">
        <f t="shared" si="31"/>
        <v>0</v>
      </c>
    </row>
    <row r="408" spans="1:30" ht="26.1" customHeight="1" x14ac:dyDescent="0.25">
      <c r="A408" s="10">
        <f t="shared" si="32"/>
        <v>403</v>
      </c>
      <c r="B408" s="11">
        <f t="shared" si="32"/>
        <v>23</v>
      </c>
      <c r="C408" s="12" t="s">
        <v>497</v>
      </c>
      <c r="D408" s="13" t="s">
        <v>1141</v>
      </c>
      <c r="E408" s="14" t="s">
        <v>67</v>
      </c>
      <c r="F408" s="15" t="s">
        <v>68</v>
      </c>
      <c r="G408" s="16" t="s">
        <v>64</v>
      </c>
      <c r="H408" s="235" t="s">
        <v>71</v>
      </c>
      <c r="I408" s="17" t="s">
        <v>520</v>
      </c>
      <c r="J408" s="228">
        <v>77358</v>
      </c>
      <c r="K408" s="18" t="s">
        <v>50</v>
      </c>
      <c r="L408" s="19" t="s">
        <v>51</v>
      </c>
      <c r="M408" s="213">
        <v>2019</v>
      </c>
      <c r="N408" s="20">
        <v>1600</v>
      </c>
      <c r="O408" s="185">
        <v>84</v>
      </c>
      <c r="P408" s="222">
        <v>5</v>
      </c>
      <c r="Q408" s="21">
        <v>43721</v>
      </c>
      <c r="R408" s="22">
        <v>45909</v>
      </c>
      <c r="S408" s="164">
        <v>45912</v>
      </c>
      <c r="T408" s="165">
        <v>45912</v>
      </c>
      <c r="U408" s="23" t="s">
        <v>52</v>
      </c>
      <c r="V408" s="24" t="s">
        <v>97</v>
      </c>
      <c r="W408" s="127"/>
      <c r="X408" s="281">
        <v>47700</v>
      </c>
      <c r="Z408" s="260"/>
      <c r="AA408" s="261"/>
      <c r="AB408" s="261"/>
      <c r="AC408" s="262"/>
      <c r="AD408" s="275">
        <f t="shared" si="31"/>
        <v>0</v>
      </c>
    </row>
    <row r="409" spans="1:30" ht="26.1" customHeight="1" x14ac:dyDescent="0.25">
      <c r="A409" s="10">
        <f t="shared" ref="A409:B424" si="33">A408+1</f>
        <v>404</v>
      </c>
      <c r="B409" s="11">
        <f t="shared" si="33"/>
        <v>24</v>
      </c>
      <c r="C409" s="12" t="s">
        <v>497</v>
      </c>
      <c r="D409" s="13" t="s">
        <v>1142</v>
      </c>
      <c r="E409" s="14" t="s">
        <v>67</v>
      </c>
      <c r="F409" s="15" t="s">
        <v>68</v>
      </c>
      <c r="G409" s="16" t="s">
        <v>64</v>
      </c>
      <c r="H409" s="235" t="s">
        <v>71</v>
      </c>
      <c r="I409" s="17" t="s">
        <v>521</v>
      </c>
      <c r="J409" s="228">
        <v>101438</v>
      </c>
      <c r="K409" s="18" t="s">
        <v>50</v>
      </c>
      <c r="L409" s="19" t="s">
        <v>51</v>
      </c>
      <c r="M409" s="213">
        <v>2019</v>
      </c>
      <c r="N409" s="20">
        <v>1600</v>
      </c>
      <c r="O409" s="185">
        <v>84</v>
      </c>
      <c r="P409" s="222">
        <v>5</v>
      </c>
      <c r="Q409" s="21">
        <v>43721</v>
      </c>
      <c r="R409" s="22">
        <v>45906</v>
      </c>
      <c r="S409" s="164">
        <v>45912</v>
      </c>
      <c r="T409" s="165">
        <v>45912</v>
      </c>
      <c r="U409" s="23" t="s">
        <v>52</v>
      </c>
      <c r="V409" s="24" t="s">
        <v>97</v>
      </c>
      <c r="W409" s="127"/>
      <c r="X409" s="281">
        <v>45900</v>
      </c>
      <c r="Z409" s="260"/>
      <c r="AA409" s="261"/>
      <c r="AB409" s="261"/>
      <c r="AC409" s="262"/>
      <c r="AD409" s="275">
        <f t="shared" si="31"/>
        <v>0</v>
      </c>
    </row>
    <row r="410" spans="1:30" ht="26.1" customHeight="1" x14ac:dyDescent="0.25">
      <c r="A410" s="10">
        <f t="shared" si="33"/>
        <v>405</v>
      </c>
      <c r="B410" s="11">
        <f t="shared" si="33"/>
        <v>25</v>
      </c>
      <c r="C410" s="12" t="s">
        <v>497</v>
      </c>
      <c r="D410" s="13" t="s">
        <v>1143</v>
      </c>
      <c r="E410" s="14" t="s">
        <v>67</v>
      </c>
      <c r="F410" s="15" t="s">
        <v>68</v>
      </c>
      <c r="G410" s="16" t="s">
        <v>64</v>
      </c>
      <c r="H410" s="235" t="s">
        <v>71</v>
      </c>
      <c r="I410" s="17" t="s">
        <v>522</v>
      </c>
      <c r="J410" s="228">
        <v>67240</v>
      </c>
      <c r="K410" s="18" t="s">
        <v>50</v>
      </c>
      <c r="L410" s="19" t="s">
        <v>51</v>
      </c>
      <c r="M410" s="213">
        <v>2019</v>
      </c>
      <c r="N410" s="20">
        <v>1600</v>
      </c>
      <c r="O410" s="185">
        <v>84</v>
      </c>
      <c r="P410" s="222">
        <v>5</v>
      </c>
      <c r="Q410" s="21">
        <v>43721</v>
      </c>
      <c r="R410" s="22">
        <v>45906</v>
      </c>
      <c r="S410" s="164">
        <v>45912</v>
      </c>
      <c r="T410" s="165">
        <v>45912</v>
      </c>
      <c r="U410" s="23" t="s">
        <v>52</v>
      </c>
      <c r="V410" s="24" t="s">
        <v>97</v>
      </c>
      <c r="W410" s="127"/>
      <c r="X410" s="281">
        <v>48400</v>
      </c>
      <c r="Z410" s="260"/>
      <c r="AA410" s="261"/>
      <c r="AB410" s="261"/>
      <c r="AC410" s="262"/>
      <c r="AD410" s="275">
        <f t="shared" si="31"/>
        <v>0</v>
      </c>
    </row>
    <row r="411" spans="1:30" ht="26.1" customHeight="1" x14ac:dyDescent="0.25">
      <c r="A411" s="10">
        <f t="shared" si="33"/>
        <v>406</v>
      </c>
      <c r="B411" s="11">
        <f t="shared" si="33"/>
        <v>26</v>
      </c>
      <c r="C411" s="12" t="s">
        <v>497</v>
      </c>
      <c r="D411" s="13" t="s">
        <v>847</v>
      </c>
      <c r="E411" s="14" t="s">
        <v>190</v>
      </c>
      <c r="F411" s="15" t="s">
        <v>191</v>
      </c>
      <c r="G411" s="16" t="s">
        <v>42</v>
      </c>
      <c r="H411" s="235" t="s">
        <v>192</v>
      </c>
      <c r="I411" s="17" t="s">
        <v>498</v>
      </c>
      <c r="J411" s="228" t="s">
        <v>840</v>
      </c>
      <c r="K411" s="18" t="s">
        <v>840</v>
      </c>
      <c r="L411" s="19" t="s">
        <v>840</v>
      </c>
      <c r="M411" s="213">
        <v>2008</v>
      </c>
      <c r="N411" s="20" t="s">
        <v>840</v>
      </c>
      <c r="O411" s="185" t="s">
        <v>840</v>
      </c>
      <c r="P411" s="222" t="s">
        <v>55</v>
      </c>
      <c r="Q411" s="21">
        <v>39745</v>
      </c>
      <c r="R411" s="22" t="s">
        <v>393</v>
      </c>
      <c r="S411" s="164">
        <v>45953</v>
      </c>
      <c r="T411" s="165">
        <v>45953</v>
      </c>
      <c r="U411" s="23" t="s">
        <v>55</v>
      </c>
      <c r="V411" s="24" t="s">
        <v>499</v>
      </c>
      <c r="W411" s="127"/>
      <c r="X411" s="281">
        <v>450</v>
      </c>
      <c r="Z411" s="260"/>
      <c r="AA411" s="261"/>
      <c r="AB411" s="277" t="s">
        <v>42</v>
      </c>
      <c r="AC411" s="262"/>
      <c r="AD411" s="275">
        <f t="shared" si="31"/>
        <v>0</v>
      </c>
    </row>
    <row r="412" spans="1:30" ht="26.1" customHeight="1" x14ac:dyDescent="0.25">
      <c r="A412" s="10">
        <f t="shared" si="33"/>
        <v>407</v>
      </c>
      <c r="B412" s="11">
        <f t="shared" si="33"/>
        <v>27</v>
      </c>
      <c r="C412" s="12" t="s">
        <v>497</v>
      </c>
      <c r="D412" s="13" t="s">
        <v>1052</v>
      </c>
      <c r="E412" s="14" t="s">
        <v>67</v>
      </c>
      <c r="F412" s="15" t="s">
        <v>68</v>
      </c>
      <c r="G412" s="16" t="s">
        <v>64</v>
      </c>
      <c r="H412" s="235" t="s">
        <v>71</v>
      </c>
      <c r="I412" s="17" t="s">
        <v>513</v>
      </c>
      <c r="J412" s="228">
        <v>116056</v>
      </c>
      <c r="K412" s="18" t="s">
        <v>50</v>
      </c>
      <c r="L412" s="19" t="s">
        <v>51</v>
      </c>
      <c r="M412" s="213">
        <v>2018</v>
      </c>
      <c r="N412" s="20">
        <v>1600</v>
      </c>
      <c r="O412" s="185">
        <v>84</v>
      </c>
      <c r="P412" s="222">
        <v>5</v>
      </c>
      <c r="Q412" s="21">
        <v>43397</v>
      </c>
      <c r="R412" s="22">
        <v>45952</v>
      </c>
      <c r="S412" s="164">
        <v>45953</v>
      </c>
      <c r="T412" s="165">
        <v>45953</v>
      </c>
      <c r="U412" s="23" t="s">
        <v>52</v>
      </c>
      <c r="V412" s="24" t="s">
        <v>101</v>
      </c>
      <c r="W412" s="127"/>
      <c r="X412" s="281">
        <v>43400</v>
      </c>
      <c r="Z412" s="260"/>
      <c r="AA412" s="261"/>
      <c r="AB412" s="261"/>
      <c r="AC412" s="262"/>
      <c r="AD412" s="275">
        <f t="shared" si="31"/>
        <v>0</v>
      </c>
    </row>
    <row r="413" spans="1:30" ht="26.1" customHeight="1" x14ac:dyDescent="0.25">
      <c r="A413" s="10">
        <f t="shared" si="33"/>
        <v>408</v>
      </c>
      <c r="B413" s="11">
        <f t="shared" si="33"/>
        <v>28</v>
      </c>
      <c r="C413" s="12" t="s">
        <v>497</v>
      </c>
      <c r="D413" s="13" t="s">
        <v>1053</v>
      </c>
      <c r="E413" s="14" t="s">
        <v>67</v>
      </c>
      <c r="F413" s="15" t="s">
        <v>68</v>
      </c>
      <c r="G413" s="16" t="s">
        <v>64</v>
      </c>
      <c r="H413" s="235" t="s">
        <v>71</v>
      </c>
      <c r="I413" s="17" t="s">
        <v>514</v>
      </c>
      <c r="J413" s="228">
        <v>130195</v>
      </c>
      <c r="K413" s="18" t="s">
        <v>50</v>
      </c>
      <c r="L413" s="19" t="s">
        <v>51</v>
      </c>
      <c r="M413" s="213">
        <v>2018</v>
      </c>
      <c r="N413" s="20">
        <v>1600</v>
      </c>
      <c r="O413" s="185">
        <v>84</v>
      </c>
      <c r="P413" s="222">
        <v>5</v>
      </c>
      <c r="Q413" s="21">
        <v>43398</v>
      </c>
      <c r="R413" s="22">
        <v>45951</v>
      </c>
      <c r="S413" s="164">
        <v>45954</v>
      </c>
      <c r="T413" s="165">
        <v>45954</v>
      </c>
      <c r="U413" s="23" t="s">
        <v>52</v>
      </c>
      <c r="V413" s="24" t="s">
        <v>101</v>
      </c>
      <c r="W413" s="127"/>
      <c r="X413" s="281">
        <v>42200</v>
      </c>
      <c r="Z413" s="260"/>
      <c r="AA413" s="261"/>
      <c r="AB413" s="261"/>
      <c r="AC413" s="262"/>
      <c r="AD413" s="275">
        <f t="shared" si="31"/>
        <v>0</v>
      </c>
    </row>
    <row r="414" spans="1:30" ht="26.1" customHeight="1" x14ac:dyDescent="0.25">
      <c r="A414" s="10">
        <f t="shared" si="33"/>
        <v>409</v>
      </c>
      <c r="B414" s="11">
        <f t="shared" si="33"/>
        <v>29</v>
      </c>
      <c r="C414" s="12" t="s">
        <v>497</v>
      </c>
      <c r="D414" s="13" t="s">
        <v>1054</v>
      </c>
      <c r="E414" s="14" t="s">
        <v>67</v>
      </c>
      <c r="F414" s="15" t="s">
        <v>68</v>
      </c>
      <c r="G414" s="16" t="s">
        <v>64</v>
      </c>
      <c r="H414" s="235" t="s">
        <v>71</v>
      </c>
      <c r="I414" s="17" t="s">
        <v>515</v>
      </c>
      <c r="J414" s="228">
        <v>162750</v>
      </c>
      <c r="K414" s="18" t="s">
        <v>50</v>
      </c>
      <c r="L414" s="19" t="s">
        <v>51</v>
      </c>
      <c r="M414" s="213">
        <v>2018</v>
      </c>
      <c r="N414" s="20">
        <v>1600</v>
      </c>
      <c r="O414" s="185">
        <v>84</v>
      </c>
      <c r="P414" s="222">
        <v>5</v>
      </c>
      <c r="Q414" s="21">
        <v>43398</v>
      </c>
      <c r="R414" s="22">
        <v>45951</v>
      </c>
      <c r="S414" s="164">
        <v>45954</v>
      </c>
      <c r="T414" s="165">
        <v>45954</v>
      </c>
      <c r="U414" s="23" t="s">
        <v>52</v>
      </c>
      <c r="V414" s="24" t="s">
        <v>101</v>
      </c>
      <c r="W414" s="127"/>
      <c r="X414" s="281">
        <v>39300</v>
      </c>
      <c r="Z414" s="260"/>
      <c r="AA414" s="261"/>
      <c r="AB414" s="261"/>
      <c r="AC414" s="262"/>
      <c r="AD414" s="275">
        <f t="shared" si="31"/>
        <v>0</v>
      </c>
    </row>
    <row r="415" spans="1:30" ht="26.1" customHeight="1" x14ac:dyDescent="0.25">
      <c r="A415" s="10">
        <f t="shared" si="33"/>
        <v>410</v>
      </c>
      <c r="B415" s="11">
        <f t="shared" si="33"/>
        <v>30</v>
      </c>
      <c r="C415" s="12" t="s">
        <v>497</v>
      </c>
      <c r="D415" s="13" t="s">
        <v>1470</v>
      </c>
      <c r="E415" s="14" t="s">
        <v>126</v>
      </c>
      <c r="F415" s="15" t="s">
        <v>127</v>
      </c>
      <c r="G415" s="16" t="s">
        <v>55</v>
      </c>
      <c r="H415" s="235" t="s">
        <v>71</v>
      </c>
      <c r="I415" s="17" t="s">
        <v>546</v>
      </c>
      <c r="J415" s="228">
        <v>10488</v>
      </c>
      <c r="K415" s="18" t="s">
        <v>836</v>
      </c>
      <c r="L415" s="19" t="s">
        <v>51</v>
      </c>
      <c r="M415" s="213">
        <v>2023</v>
      </c>
      <c r="N415" s="20">
        <v>999</v>
      </c>
      <c r="O415" s="185">
        <v>74</v>
      </c>
      <c r="P415" s="222">
        <v>5</v>
      </c>
      <c r="Q415" s="21">
        <v>45224</v>
      </c>
      <c r="R415" s="22">
        <v>45954</v>
      </c>
      <c r="S415" s="164">
        <v>45954</v>
      </c>
      <c r="T415" s="165">
        <v>45954</v>
      </c>
      <c r="U415" s="23" t="s">
        <v>73</v>
      </c>
      <c r="V415" s="24" t="s">
        <v>91</v>
      </c>
      <c r="W415" s="127"/>
      <c r="X415" s="281">
        <v>71700</v>
      </c>
      <c r="Z415" s="260"/>
      <c r="AA415" s="261"/>
      <c r="AB415" s="261"/>
      <c r="AC415" s="262"/>
      <c r="AD415" s="275">
        <f t="shared" si="31"/>
        <v>0</v>
      </c>
    </row>
    <row r="416" spans="1:30" ht="26.1" customHeight="1" x14ac:dyDescent="0.25">
      <c r="A416" s="10">
        <f t="shared" si="33"/>
        <v>411</v>
      </c>
      <c r="B416" s="11">
        <f t="shared" si="33"/>
        <v>31</v>
      </c>
      <c r="C416" s="12" t="s">
        <v>497</v>
      </c>
      <c r="D416" s="13" t="s">
        <v>1235</v>
      </c>
      <c r="E416" s="14" t="s">
        <v>67</v>
      </c>
      <c r="F416" s="15" t="s">
        <v>68</v>
      </c>
      <c r="G416" s="16" t="s">
        <v>64</v>
      </c>
      <c r="H416" s="235" t="s">
        <v>71</v>
      </c>
      <c r="I416" s="17" t="s">
        <v>523</v>
      </c>
      <c r="J416" s="228">
        <v>101180</v>
      </c>
      <c r="K416" s="18" t="s">
        <v>50</v>
      </c>
      <c r="L416" s="19" t="s">
        <v>51</v>
      </c>
      <c r="M416" s="213">
        <v>2020</v>
      </c>
      <c r="N416" s="20">
        <v>1300</v>
      </c>
      <c r="O416" s="185">
        <v>96</v>
      </c>
      <c r="P416" s="222">
        <v>5</v>
      </c>
      <c r="Q416" s="21">
        <v>44154</v>
      </c>
      <c r="R416" s="22">
        <v>45978</v>
      </c>
      <c r="S416" s="164">
        <v>45979</v>
      </c>
      <c r="T416" s="165">
        <v>45979</v>
      </c>
      <c r="U416" s="23" t="s">
        <v>70</v>
      </c>
      <c r="V416" s="24" t="s">
        <v>37</v>
      </c>
      <c r="W416" s="127"/>
      <c r="X416" s="281">
        <v>52000</v>
      </c>
      <c r="Z416" s="260"/>
      <c r="AA416" s="261"/>
      <c r="AB416" s="261"/>
      <c r="AC416" s="262"/>
      <c r="AD416" s="275">
        <f t="shared" si="31"/>
        <v>0</v>
      </c>
    </row>
    <row r="417" spans="1:30" ht="26.1" customHeight="1" x14ac:dyDescent="0.25">
      <c r="A417" s="10">
        <f t="shared" si="33"/>
        <v>412</v>
      </c>
      <c r="B417" s="11">
        <f t="shared" si="33"/>
        <v>32</v>
      </c>
      <c r="C417" s="12" t="s">
        <v>497</v>
      </c>
      <c r="D417" s="13" t="s">
        <v>1236</v>
      </c>
      <c r="E417" s="14" t="s">
        <v>67</v>
      </c>
      <c r="F417" s="15" t="s">
        <v>68</v>
      </c>
      <c r="G417" s="16" t="s">
        <v>64</v>
      </c>
      <c r="H417" s="235" t="s">
        <v>71</v>
      </c>
      <c r="I417" s="17" t="s">
        <v>524</v>
      </c>
      <c r="J417" s="228">
        <v>110780</v>
      </c>
      <c r="K417" s="18" t="s">
        <v>50</v>
      </c>
      <c r="L417" s="19" t="s">
        <v>51</v>
      </c>
      <c r="M417" s="213">
        <v>2020</v>
      </c>
      <c r="N417" s="20">
        <v>1300</v>
      </c>
      <c r="O417" s="185">
        <v>96</v>
      </c>
      <c r="P417" s="222">
        <v>5</v>
      </c>
      <c r="Q417" s="21">
        <v>44154</v>
      </c>
      <c r="R417" s="22">
        <v>45978</v>
      </c>
      <c r="S417" s="164">
        <v>45979</v>
      </c>
      <c r="T417" s="165">
        <v>45979</v>
      </c>
      <c r="U417" s="23" t="s">
        <v>70</v>
      </c>
      <c r="V417" s="24" t="s">
        <v>37</v>
      </c>
      <c r="W417" s="127"/>
      <c r="X417" s="281">
        <v>50800</v>
      </c>
      <c r="Z417" s="260"/>
      <c r="AA417" s="261"/>
      <c r="AB417" s="261"/>
      <c r="AC417" s="262"/>
      <c r="AD417" s="275">
        <f t="shared" si="31"/>
        <v>0</v>
      </c>
    </row>
    <row r="418" spans="1:30" ht="26.1" customHeight="1" x14ac:dyDescent="0.25">
      <c r="A418" s="10">
        <f t="shared" si="33"/>
        <v>413</v>
      </c>
      <c r="B418" s="11">
        <f t="shared" si="33"/>
        <v>33</v>
      </c>
      <c r="C418" s="12" t="s">
        <v>497</v>
      </c>
      <c r="D418" s="13" t="s">
        <v>1237</v>
      </c>
      <c r="E418" s="14" t="s">
        <v>67</v>
      </c>
      <c r="F418" s="15" t="s">
        <v>68</v>
      </c>
      <c r="G418" s="16" t="s">
        <v>64</v>
      </c>
      <c r="H418" s="235" t="s">
        <v>71</v>
      </c>
      <c r="I418" s="17" t="s">
        <v>525</v>
      </c>
      <c r="J418" s="228">
        <v>102271</v>
      </c>
      <c r="K418" s="18" t="s">
        <v>50</v>
      </c>
      <c r="L418" s="19" t="s">
        <v>51</v>
      </c>
      <c r="M418" s="213">
        <v>2020</v>
      </c>
      <c r="N418" s="20">
        <v>1300</v>
      </c>
      <c r="O418" s="185">
        <v>96</v>
      </c>
      <c r="P418" s="222">
        <v>5</v>
      </c>
      <c r="Q418" s="21">
        <v>44154</v>
      </c>
      <c r="R418" s="22">
        <v>45978</v>
      </c>
      <c r="S418" s="164">
        <v>45979</v>
      </c>
      <c r="T418" s="165">
        <v>45979</v>
      </c>
      <c r="U418" s="23" t="s">
        <v>70</v>
      </c>
      <c r="V418" s="24" t="s">
        <v>37</v>
      </c>
      <c r="W418" s="127"/>
      <c r="X418" s="281">
        <v>51900</v>
      </c>
      <c r="Z418" s="260"/>
      <c r="AA418" s="261"/>
      <c r="AB418" s="261"/>
      <c r="AC418" s="262"/>
      <c r="AD418" s="275">
        <f t="shared" si="31"/>
        <v>0</v>
      </c>
    </row>
    <row r="419" spans="1:30" ht="26.1" customHeight="1" x14ac:dyDescent="0.25">
      <c r="A419" s="10">
        <f t="shared" si="33"/>
        <v>414</v>
      </c>
      <c r="B419" s="11">
        <f t="shared" si="33"/>
        <v>34</v>
      </c>
      <c r="C419" s="12" t="s">
        <v>497</v>
      </c>
      <c r="D419" s="13" t="s">
        <v>1238</v>
      </c>
      <c r="E419" s="14" t="s">
        <v>67</v>
      </c>
      <c r="F419" s="15" t="s">
        <v>68</v>
      </c>
      <c r="G419" s="16" t="s">
        <v>64</v>
      </c>
      <c r="H419" s="235" t="s">
        <v>71</v>
      </c>
      <c r="I419" s="17" t="s">
        <v>526</v>
      </c>
      <c r="J419" s="228">
        <v>104943</v>
      </c>
      <c r="K419" s="18" t="s">
        <v>50</v>
      </c>
      <c r="L419" s="19" t="s">
        <v>51</v>
      </c>
      <c r="M419" s="213">
        <v>2020</v>
      </c>
      <c r="N419" s="20">
        <v>1300</v>
      </c>
      <c r="O419" s="185">
        <v>96</v>
      </c>
      <c r="P419" s="222">
        <v>5</v>
      </c>
      <c r="Q419" s="21">
        <v>44154</v>
      </c>
      <c r="R419" s="22">
        <v>45977</v>
      </c>
      <c r="S419" s="164">
        <v>45979</v>
      </c>
      <c r="T419" s="165">
        <v>45979</v>
      </c>
      <c r="U419" s="23" t="s">
        <v>70</v>
      </c>
      <c r="V419" s="24" t="s">
        <v>37</v>
      </c>
      <c r="W419" s="127"/>
      <c r="X419" s="281">
        <v>51600</v>
      </c>
      <c r="Z419" s="260"/>
      <c r="AA419" s="261"/>
      <c r="AB419" s="261"/>
      <c r="AC419" s="262"/>
      <c r="AD419" s="275">
        <f t="shared" si="31"/>
        <v>0</v>
      </c>
    </row>
    <row r="420" spans="1:30" ht="26.1" customHeight="1" x14ac:dyDescent="0.25">
      <c r="A420" s="10">
        <f t="shared" si="33"/>
        <v>415</v>
      </c>
      <c r="B420" s="11">
        <f t="shared" si="33"/>
        <v>35</v>
      </c>
      <c r="C420" s="12" t="s">
        <v>497</v>
      </c>
      <c r="D420" s="13" t="s">
        <v>1239</v>
      </c>
      <c r="E420" s="14" t="s">
        <v>67</v>
      </c>
      <c r="F420" s="15" t="s">
        <v>68</v>
      </c>
      <c r="G420" s="16" t="s">
        <v>64</v>
      </c>
      <c r="H420" s="235" t="s">
        <v>71</v>
      </c>
      <c r="I420" s="17" t="s">
        <v>527</v>
      </c>
      <c r="J420" s="228">
        <v>149900</v>
      </c>
      <c r="K420" s="18" t="s">
        <v>50</v>
      </c>
      <c r="L420" s="19" t="s">
        <v>51</v>
      </c>
      <c r="M420" s="213">
        <v>2020</v>
      </c>
      <c r="N420" s="20">
        <v>1300</v>
      </c>
      <c r="O420" s="185">
        <v>96</v>
      </c>
      <c r="P420" s="222">
        <v>5</v>
      </c>
      <c r="Q420" s="21">
        <v>44154</v>
      </c>
      <c r="R420" s="22">
        <v>45977</v>
      </c>
      <c r="S420" s="164">
        <v>45979</v>
      </c>
      <c r="T420" s="165">
        <v>45979</v>
      </c>
      <c r="U420" s="23" t="s">
        <v>70</v>
      </c>
      <c r="V420" s="24" t="s">
        <v>37</v>
      </c>
      <c r="W420" s="127"/>
      <c r="X420" s="281">
        <v>46000</v>
      </c>
      <c r="Z420" s="260"/>
      <c r="AA420" s="261"/>
      <c r="AB420" s="261"/>
      <c r="AC420" s="262"/>
      <c r="AD420" s="275">
        <f t="shared" si="31"/>
        <v>0</v>
      </c>
    </row>
    <row r="421" spans="1:30" ht="26.1" customHeight="1" x14ac:dyDescent="0.25">
      <c r="A421" s="10">
        <f t="shared" si="33"/>
        <v>416</v>
      </c>
      <c r="B421" s="11">
        <f t="shared" si="33"/>
        <v>36</v>
      </c>
      <c r="C421" s="12" t="s">
        <v>497</v>
      </c>
      <c r="D421" s="13" t="s">
        <v>1240</v>
      </c>
      <c r="E421" s="14" t="s">
        <v>67</v>
      </c>
      <c r="F421" s="15" t="s">
        <v>68</v>
      </c>
      <c r="G421" s="16" t="s">
        <v>64</v>
      </c>
      <c r="H421" s="235" t="s">
        <v>71</v>
      </c>
      <c r="I421" s="17" t="s">
        <v>528</v>
      </c>
      <c r="J421" s="228">
        <v>147043</v>
      </c>
      <c r="K421" s="18" t="s">
        <v>50</v>
      </c>
      <c r="L421" s="19" t="s">
        <v>51</v>
      </c>
      <c r="M421" s="213">
        <v>2020</v>
      </c>
      <c r="N421" s="20">
        <v>1300</v>
      </c>
      <c r="O421" s="185">
        <v>96</v>
      </c>
      <c r="P421" s="222">
        <v>5</v>
      </c>
      <c r="Q421" s="21">
        <v>44154</v>
      </c>
      <c r="R421" s="22">
        <v>45978</v>
      </c>
      <c r="S421" s="164">
        <v>45979</v>
      </c>
      <c r="T421" s="165">
        <v>45979</v>
      </c>
      <c r="U421" s="23" t="s">
        <v>70</v>
      </c>
      <c r="V421" s="24" t="s">
        <v>37</v>
      </c>
      <c r="W421" s="127"/>
      <c r="X421" s="281">
        <v>46400</v>
      </c>
      <c r="Z421" s="260"/>
      <c r="AA421" s="261"/>
      <c r="AB421" s="261"/>
      <c r="AC421" s="262"/>
      <c r="AD421" s="275">
        <f t="shared" si="31"/>
        <v>0</v>
      </c>
    </row>
    <row r="422" spans="1:30" ht="26.1" customHeight="1" x14ac:dyDescent="0.25">
      <c r="A422" s="10">
        <f t="shared" si="33"/>
        <v>417</v>
      </c>
      <c r="B422" s="11">
        <f t="shared" si="33"/>
        <v>37</v>
      </c>
      <c r="C422" s="12" t="s">
        <v>497</v>
      </c>
      <c r="D422" s="13" t="s">
        <v>1241</v>
      </c>
      <c r="E422" s="14" t="s">
        <v>67</v>
      </c>
      <c r="F422" s="15" t="s">
        <v>68</v>
      </c>
      <c r="G422" s="16" t="s">
        <v>64</v>
      </c>
      <c r="H422" s="235" t="s">
        <v>71</v>
      </c>
      <c r="I422" s="17" t="s">
        <v>529</v>
      </c>
      <c r="J422" s="228">
        <v>82570</v>
      </c>
      <c r="K422" s="18" t="s">
        <v>50</v>
      </c>
      <c r="L422" s="19" t="s">
        <v>51</v>
      </c>
      <c r="M422" s="213">
        <v>2020</v>
      </c>
      <c r="N422" s="20">
        <v>1300</v>
      </c>
      <c r="O422" s="185">
        <v>96</v>
      </c>
      <c r="P422" s="222">
        <v>5</v>
      </c>
      <c r="Q422" s="21">
        <v>44154</v>
      </c>
      <c r="R422" s="22">
        <v>45978</v>
      </c>
      <c r="S422" s="164">
        <v>45979</v>
      </c>
      <c r="T422" s="165">
        <v>45979</v>
      </c>
      <c r="U422" s="23" t="s">
        <v>70</v>
      </c>
      <c r="V422" s="24" t="s">
        <v>37</v>
      </c>
      <c r="W422" s="127"/>
      <c r="X422" s="281">
        <v>54300</v>
      </c>
      <c r="Z422" s="260"/>
      <c r="AA422" s="261"/>
      <c r="AB422" s="261"/>
      <c r="AC422" s="262"/>
      <c r="AD422" s="275">
        <f t="shared" si="31"/>
        <v>0</v>
      </c>
    </row>
    <row r="423" spans="1:30" ht="26.1" customHeight="1" x14ac:dyDescent="0.25">
      <c r="A423" s="10">
        <f t="shared" si="33"/>
        <v>418</v>
      </c>
      <c r="B423" s="11">
        <f t="shared" si="33"/>
        <v>38</v>
      </c>
      <c r="C423" s="12" t="s">
        <v>497</v>
      </c>
      <c r="D423" s="13" t="s">
        <v>1242</v>
      </c>
      <c r="E423" s="14" t="s">
        <v>67</v>
      </c>
      <c r="F423" s="15" t="s">
        <v>68</v>
      </c>
      <c r="G423" s="16" t="s">
        <v>64</v>
      </c>
      <c r="H423" s="235" t="s">
        <v>71</v>
      </c>
      <c r="I423" s="17" t="s">
        <v>530</v>
      </c>
      <c r="J423" s="228">
        <v>108045</v>
      </c>
      <c r="K423" s="18" t="s">
        <v>50</v>
      </c>
      <c r="L423" s="19" t="s">
        <v>51</v>
      </c>
      <c r="M423" s="213">
        <v>2020</v>
      </c>
      <c r="N423" s="20">
        <v>1300</v>
      </c>
      <c r="O423" s="185">
        <v>96</v>
      </c>
      <c r="P423" s="222">
        <v>5</v>
      </c>
      <c r="Q423" s="21">
        <v>44154</v>
      </c>
      <c r="R423" s="22">
        <v>45977</v>
      </c>
      <c r="S423" s="164">
        <v>45979</v>
      </c>
      <c r="T423" s="165">
        <v>45979</v>
      </c>
      <c r="U423" s="23" t="s">
        <v>70</v>
      </c>
      <c r="V423" s="24" t="s">
        <v>37</v>
      </c>
      <c r="W423" s="127"/>
      <c r="X423" s="281">
        <v>51200</v>
      </c>
      <c r="Z423" s="260"/>
      <c r="AA423" s="261"/>
      <c r="AB423" s="261"/>
      <c r="AC423" s="262"/>
      <c r="AD423" s="275">
        <f t="shared" si="31"/>
        <v>0</v>
      </c>
    </row>
    <row r="424" spans="1:30" ht="26.1" customHeight="1" x14ac:dyDescent="0.25">
      <c r="A424" s="10">
        <f t="shared" si="33"/>
        <v>419</v>
      </c>
      <c r="B424" s="11">
        <f t="shared" si="33"/>
        <v>39</v>
      </c>
      <c r="C424" s="12" t="s">
        <v>497</v>
      </c>
      <c r="D424" s="13" t="s">
        <v>1243</v>
      </c>
      <c r="E424" s="14" t="s">
        <v>67</v>
      </c>
      <c r="F424" s="15" t="s">
        <v>68</v>
      </c>
      <c r="G424" s="16" t="s">
        <v>64</v>
      </c>
      <c r="H424" s="235" t="s">
        <v>71</v>
      </c>
      <c r="I424" s="17" t="s">
        <v>531</v>
      </c>
      <c r="J424" s="228">
        <v>100768</v>
      </c>
      <c r="K424" s="18" t="s">
        <v>50</v>
      </c>
      <c r="L424" s="19" t="s">
        <v>51</v>
      </c>
      <c r="M424" s="213">
        <v>2020</v>
      </c>
      <c r="N424" s="20">
        <v>1300</v>
      </c>
      <c r="O424" s="185">
        <v>96</v>
      </c>
      <c r="P424" s="222">
        <v>5</v>
      </c>
      <c r="Q424" s="21">
        <v>44154</v>
      </c>
      <c r="R424" s="22">
        <v>45981</v>
      </c>
      <c r="S424" s="164">
        <v>45979</v>
      </c>
      <c r="T424" s="165">
        <v>45979</v>
      </c>
      <c r="U424" s="23" t="s">
        <v>70</v>
      </c>
      <c r="V424" s="24" t="s">
        <v>37</v>
      </c>
      <c r="W424" s="132"/>
      <c r="X424" s="281">
        <v>52100</v>
      </c>
      <c r="Z424" s="260"/>
      <c r="AA424" s="261"/>
      <c r="AB424" s="261"/>
      <c r="AC424" s="262"/>
      <c r="AD424" s="275">
        <f t="shared" si="31"/>
        <v>0</v>
      </c>
    </row>
    <row r="425" spans="1:30" ht="26.1" customHeight="1" x14ac:dyDescent="0.25">
      <c r="A425" s="10">
        <f t="shared" ref="A425:B440" si="34">A424+1</f>
        <v>420</v>
      </c>
      <c r="B425" s="11">
        <f t="shared" si="34"/>
        <v>40</v>
      </c>
      <c r="C425" s="12" t="s">
        <v>497</v>
      </c>
      <c r="D425" s="13" t="s">
        <v>1244</v>
      </c>
      <c r="E425" s="14" t="s">
        <v>67</v>
      </c>
      <c r="F425" s="15" t="s">
        <v>68</v>
      </c>
      <c r="G425" s="16" t="s">
        <v>64</v>
      </c>
      <c r="H425" s="235" t="s">
        <v>71</v>
      </c>
      <c r="I425" s="17" t="s">
        <v>532</v>
      </c>
      <c r="J425" s="228">
        <v>120450</v>
      </c>
      <c r="K425" s="18" t="s">
        <v>50</v>
      </c>
      <c r="L425" s="19" t="s">
        <v>51</v>
      </c>
      <c r="M425" s="213">
        <v>2020</v>
      </c>
      <c r="N425" s="20">
        <v>1300</v>
      </c>
      <c r="O425" s="185">
        <v>96</v>
      </c>
      <c r="P425" s="222">
        <v>5</v>
      </c>
      <c r="Q425" s="21">
        <v>44154</v>
      </c>
      <c r="R425" s="22">
        <v>45978</v>
      </c>
      <c r="S425" s="164">
        <v>45979</v>
      </c>
      <c r="T425" s="165">
        <v>45979</v>
      </c>
      <c r="U425" s="23" t="s">
        <v>70</v>
      </c>
      <c r="V425" s="24" t="s">
        <v>37</v>
      </c>
      <c r="W425" s="132"/>
      <c r="X425" s="281">
        <v>49700</v>
      </c>
      <c r="Z425" s="260"/>
      <c r="AA425" s="261"/>
      <c r="AB425" s="261"/>
      <c r="AC425" s="262"/>
      <c r="AD425" s="275">
        <f t="shared" si="31"/>
        <v>0</v>
      </c>
    </row>
    <row r="426" spans="1:30" ht="26.1" customHeight="1" x14ac:dyDescent="0.25">
      <c r="A426" s="10">
        <f t="shared" si="34"/>
        <v>421</v>
      </c>
      <c r="B426" s="11">
        <f t="shared" si="34"/>
        <v>41</v>
      </c>
      <c r="C426" s="12" t="s">
        <v>497</v>
      </c>
      <c r="D426" s="13" t="s">
        <v>1245</v>
      </c>
      <c r="E426" s="14" t="s">
        <v>67</v>
      </c>
      <c r="F426" s="15" t="s">
        <v>68</v>
      </c>
      <c r="G426" s="16" t="s">
        <v>64</v>
      </c>
      <c r="H426" s="235" t="s">
        <v>71</v>
      </c>
      <c r="I426" s="17" t="s">
        <v>533</v>
      </c>
      <c r="J426" s="228">
        <v>32065</v>
      </c>
      <c r="K426" s="18" t="s">
        <v>50</v>
      </c>
      <c r="L426" s="19" t="s">
        <v>51</v>
      </c>
      <c r="M426" s="213">
        <v>2020</v>
      </c>
      <c r="N426" s="20">
        <v>1300</v>
      </c>
      <c r="O426" s="185">
        <v>96</v>
      </c>
      <c r="P426" s="222">
        <v>5</v>
      </c>
      <c r="Q426" s="21">
        <v>44154</v>
      </c>
      <c r="R426" s="22">
        <v>45978</v>
      </c>
      <c r="S426" s="164">
        <v>45979</v>
      </c>
      <c r="T426" s="165">
        <v>45979</v>
      </c>
      <c r="U426" s="23" t="s">
        <v>70</v>
      </c>
      <c r="V426" s="24" t="s">
        <v>37</v>
      </c>
      <c r="W426" s="127"/>
      <c r="X426" s="281">
        <v>59300</v>
      </c>
      <c r="Z426" s="260"/>
      <c r="AA426" s="261"/>
      <c r="AB426" s="261"/>
      <c r="AC426" s="262"/>
      <c r="AD426" s="275">
        <f t="shared" si="31"/>
        <v>0</v>
      </c>
    </row>
    <row r="427" spans="1:30" ht="26.1" customHeight="1" x14ac:dyDescent="0.25">
      <c r="A427" s="10">
        <f t="shared" si="34"/>
        <v>422</v>
      </c>
      <c r="B427" s="11">
        <f t="shared" si="34"/>
        <v>42</v>
      </c>
      <c r="C427" s="12" t="s">
        <v>497</v>
      </c>
      <c r="D427" s="13" t="s">
        <v>1246</v>
      </c>
      <c r="E427" s="14" t="s">
        <v>67</v>
      </c>
      <c r="F427" s="15" t="s">
        <v>68</v>
      </c>
      <c r="G427" s="16" t="s">
        <v>64</v>
      </c>
      <c r="H427" s="235" t="s">
        <v>71</v>
      </c>
      <c r="I427" s="17" t="s">
        <v>534</v>
      </c>
      <c r="J427" s="228">
        <v>91728</v>
      </c>
      <c r="K427" s="18" t="s">
        <v>50</v>
      </c>
      <c r="L427" s="19" t="s">
        <v>51</v>
      </c>
      <c r="M427" s="213">
        <v>2020</v>
      </c>
      <c r="N427" s="20">
        <v>1300</v>
      </c>
      <c r="O427" s="185">
        <v>96</v>
      </c>
      <c r="P427" s="222">
        <v>5</v>
      </c>
      <c r="Q427" s="21">
        <v>44154</v>
      </c>
      <c r="R427" s="22">
        <v>45978</v>
      </c>
      <c r="S427" s="164">
        <v>45979</v>
      </c>
      <c r="T427" s="165">
        <v>45979</v>
      </c>
      <c r="U427" s="23" t="s">
        <v>70</v>
      </c>
      <c r="V427" s="24" t="s">
        <v>37</v>
      </c>
      <c r="W427" s="127"/>
      <c r="X427" s="281">
        <v>53200</v>
      </c>
      <c r="Z427" s="260"/>
      <c r="AA427" s="261"/>
      <c r="AB427" s="261"/>
      <c r="AC427" s="262"/>
      <c r="AD427" s="275">
        <f t="shared" si="31"/>
        <v>0</v>
      </c>
    </row>
    <row r="428" spans="1:30" ht="26.1" customHeight="1" x14ac:dyDescent="0.25">
      <c r="A428" s="10">
        <f t="shared" si="34"/>
        <v>423</v>
      </c>
      <c r="B428" s="11">
        <f t="shared" si="34"/>
        <v>43</v>
      </c>
      <c r="C428" s="12" t="s">
        <v>497</v>
      </c>
      <c r="D428" s="13" t="s">
        <v>1247</v>
      </c>
      <c r="E428" s="14" t="s">
        <v>67</v>
      </c>
      <c r="F428" s="15" t="s">
        <v>68</v>
      </c>
      <c r="G428" s="16" t="s">
        <v>64</v>
      </c>
      <c r="H428" s="235" t="s">
        <v>71</v>
      </c>
      <c r="I428" s="17" t="s">
        <v>535</v>
      </c>
      <c r="J428" s="228">
        <v>62898</v>
      </c>
      <c r="K428" s="18" t="s">
        <v>50</v>
      </c>
      <c r="L428" s="19" t="s">
        <v>51</v>
      </c>
      <c r="M428" s="213">
        <v>2020</v>
      </c>
      <c r="N428" s="20">
        <v>1300</v>
      </c>
      <c r="O428" s="185">
        <v>96</v>
      </c>
      <c r="P428" s="222">
        <v>5</v>
      </c>
      <c r="Q428" s="21">
        <v>44154</v>
      </c>
      <c r="R428" s="22">
        <v>45978</v>
      </c>
      <c r="S428" s="164">
        <v>45979</v>
      </c>
      <c r="T428" s="165">
        <v>45979</v>
      </c>
      <c r="U428" s="23" t="s">
        <v>70</v>
      </c>
      <c r="V428" s="24" t="s">
        <v>37</v>
      </c>
      <c r="W428" s="127"/>
      <c r="X428" s="281">
        <v>56500</v>
      </c>
      <c r="Z428" s="260"/>
      <c r="AA428" s="261"/>
      <c r="AB428" s="261"/>
      <c r="AC428" s="262"/>
      <c r="AD428" s="275">
        <f t="shared" si="31"/>
        <v>0</v>
      </c>
    </row>
    <row r="429" spans="1:30" ht="26.1" customHeight="1" x14ac:dyDescent="0.25">
      <c r="A429" s="10">
        <f t="shared" si="34"/>
        <v>424</v>
      </c>
      <c r="B429" s="11">
        <f t="shared" si="34"/>
        <v>44</v>
      </c>
      <c r="C429" s="12" t="s">
        <v>497</v>
      </c>
      <c r="D429" s="13" t="s">
        <v>1055</v>
      </c>
      <c r="E429" s="14" t="s">
        <v>67</v>
      </c>
      <c r="F429" s="15" t="s">
        <v>68</v>
      </c>
      <c r="G429" s="16" t="s">
        <v>64</v>
      </c>
      <c r="H429" s="235" t="s">
        <v>71</v>
      </c>
      <c r="I429" s="17" t="s">
        <v>512</v>
      </c>
      <c r="J429" s="228">
        <v>169900</v>
      </c>
      <c r="K429" s="18" t="s">
        <v>50</v>
      </c>
      <c r="L429" s="19" t="s">
        <v>51</v>
      </c>
      <c r="M429" s="213">
        <v>2018</v>
      </c>
      <c r="N429" s="20">
        <v>1600</v>
      </c>
      <c r="O429" s="185">
        <v>84</v>
      </c>
      <c r="P429" s="222">
        <v>5</v>
      </c>
      <c r="Q429" s="21">
        <v>43446</v>
      </c>
      <c r="R429" s="22">
        <v>46003</v>
      </c>
      <c r="S429" s="164">
        <v>46002</v>
      </c>
      <c r="T429" s="165">
        <v>46002</v>
      </c>
      <c r="U429" s="23" t="s">
        <v>52</v>
      </c>
      <c r="V429" s="24" t="s">
        <v>97</v>
      </c>
      <c r="W429" s="127"/>
      <c r="X429" s="281">
        <v>38800</v>
      </c>
      <c r="Z429" s="260"/>
      <c r="AA429" s="261"/>
      <c r="AB429" s="261"/>
      <c r="AC429" s="262"/>
      <c r="AD429" s="275">
        <f t="shared" si="31"/>
        <v>0</v>
      </c>
    </row>
    <row r="430" spans="1:30" ht="26.1" customHeight="1" x14ac:dyDescent="0.25">
      <c r="A430" s="10">
        <f t="shared" si="34"/>
        <v>425</v>
      </c>
      <c r="B430" s="11">
        <f t="shared" si="34"/>
        <v>45</v>
      </c>
      <c r="C430" s="12" t="s">
        <v>497</v>
      </c>
      <c r="D430" s="13" t="s">
        <v>1511</v>
      </c>
      <c r="E430" s="14" t="s">
        <v>67</v>
      </c>
      <c r="F430" s="15" t="s">
        <v>68</v>
      </c>
      <c r="G430" s="16" t="s">
        <v>64</v>
      </c>
      <c r="H430" s="235" t="s">
        <v>71</v>
      </c>
      <c r="I430" s="17" t="s">
        <v>547</v>
      </c>
      <c r="J430" s="228">
        <v>389</v>
      </c>
      <c r="K430" s="18" t="s">
        <v>131</v>
      </c>
      <c r="L430" s="19" t="s">
        <v>51</v>
      </c>
      <c r="M430" s="213">
        <v>2024</v>
      </c>
      <c r="N430" s="20">
        <v>1.2</v>
      </c>
      <c r="O430" s="185">
        <v>96</v>
      </c>
      <c r="P430" s="222">
        <v>5</v>
      </c>
      <c r="Q430" s="21">
        <v>45637</v>
      </c>
      <c r="R430" s="22">
        <v>46732</v>
      </c>
      <c r="S430" s="164">
        <v>46001</v>
      </c>
      <c r="T430" s="165">
        <v>46001</v>
      </c>
      <c r="U430" s="23" t="s">
        <v>73</v>
      </c>
      <c r="V430" s="24" t="s">
        <v>91</v>
      </c>
      <c r="W430" s="127"/>
      <c r="X430" s="281">
        <v>97000</v>
      </c>
      <c r="Z430" s="260"/>
      <c r="AA430" s="261"/>
      <c r="AB430" s="261"/>
      <c r="AC430" s="262"/>
      <c r="AD430" s="275">
        <f t="shared" si="31"/>
        <v>0</v>
      </c>
    </row>
    <row r="431" spans="1:30" ht="26.1" customHeight="1" x14ac:dyDescent="0.25">
      <c r="A431" s="10">
        <f t="shared" si="34"/>
        <v>426</v>
      </c>
      <c r="B431" s="11">
        <f t="shared" si="34"/>
        <v>46</v>
      </c>
      <c r="C431" s="12" t="s">
        <v>497</v>
      </c>
      <c r="D431" s="13" t="s">
        <v>1512</v>
      </c>
      <c r="E431" s="14" t="s">
        <v>67</v>
      </c>
      <c r="F431" s="15" t="s">
        <v>68</v>
      </c>
      <c r="G431" s="16" t="s">
        <v>64</v>
      </c>
      <c r="H431" s="235" t="s">
        <v>71</v>
      </c>
      <c r="I431" s="17" t="s">
        <v>548</v>
      </c>
      <c r="J431" s="228">
        <v>356</v>
      </c>
      <c r="K431" s="18" t="s">
        <v>131</v>
      </c>
      <c r="L431" s="19" t="s">
        <v>51</v>
      </c>
      <c r="M431" s="213">
        <v>2024</v>
      </c>
      <c r="N431" s="20">
        <v>1.2</v>
      </c>
      <c r="O431" s="185">
        <v>96</v>
      </c>
      <c r="P431" s="222">
        <v>5</v>
      </c>
      <c r="Q431" s="21">
        <v>45637</v>
      </c>
      <c r="R431" s="22">
        <v>46732</v>
      </c>
      <c r="S431" s="164">
        <v>46001</v>
      </c>
      <c r="T431" s="165">
        <v>46001</v>
      </c>
      <c r="U431" s="23" t="s">
        <v>73</v>
      </c>
      <c r="V431" s="24" t="s">
        <v>91</v>
      </c>
      <c r="W431" s="127"/>
      <c r="X431" s="281">
        <v>97000</v>
      </c>
      <c r="Z431" s="260"/>
      <c r="AA431" s="261"/>
      <c r="AB431" s="261"/>
      <c r="AC431" s="262"/>
      <c r="AD431" s="275">
        <f t="shared" si="31"/>
        <v>0</v>
      </c>
    </row>
    <row r="432" spans="1:30" ht="26.1" customHeight="1" x14ac:dyDescent="0.25">
      <c r="A432" s="10">
        <f t="shared" si="34"/>
        <v>427</v>
      </c>
      <c r="B432" s="11">
        <f t="shared" si="34"/>
        <v>47</v>
      </c>
      <c r="C432" s="42" t="s">
        <v>497</v>
      </c>
      <c r="D432" s="43" t="s">
        <v>851</v>
      </c>
      <c r="E432" s="44" t="s">
        <v>334</v>
      </c>
      <c r="F432" s="45" t="s">
        <v>500</v>
      </c>
      <c r="G432" s="46" t="s">
        <v>55</v>
      </c>
      <c r="H432" s="238" t="s">
        <v>71</v>
      </c>
      <c r="I432" s="47" t="s">
        <v>501</v>
      </c>
      <c r="J432" s="231">
        <v>140114</v>
      </c>
      <c r="K432" s="48" t="s">
        <v>50</v>
      </c>
      <c r="L432" s="19" t="s">
        <v>196</v>
      </c>
      <c r="M432" s="217">
        <v>2010</v>
      </c>
      <c r="N432" s="182">
        <v>1400</v>
      </c>
      <c r="O432" s="188">
        <v>63</v>
      </c>
      <c r="P432" s="225">
        <v>5</v>
      </c>
      <c r="Q432" s="49">
        <v>40491</v>
      </c>
      <c r="R432" s="50">
        <v>45959</v>
      </c>
      <c r="S432" s="173">
        <v>46053</v>
      </c>
      <c r="T432" s="174">
        <v>46053</v>
      </c>
      <c r="U432" s="51" t="s">
        <v>52</v>
      </c>
      <c r="V432" s="52" t="s">
        <v>101</v>
      </c>
      <c r="W432" s="134"/>
      <c r="X432" s="281">
        <v>13300</v>
      </c>
      <c r="Z432" s="260"/>
      <c r="AA432" s="261"/>
      <c r="AB432" s="261"/>
      <c r="AC432" s="262"/>
      <c r="AD432" s="275">
        <f t="shared" si="31"/>
        <v>0</v>
      </c>
    </row>
    <row r="433" spans="1:30" ht="26.1" customHeight="1" thickBot="1" x14ac:dyDescent="0.3">
      <c r="A433" s="10">
        <f t="shared" si="34"/>
        <v>428</v>
      </c>
      <c r="B433" s="11">
        <f t="shared" si="34"/>
        <v>48</v>
      </c>
      <c r="C433" s="139" t="s">
        <v>497</v>
      </c>
      <c r="D433" s="141" t="s">
        <v>859</v>
      </c>
      <c r="E433" s="143" t="s">
        <v>85</v>
      </c>
      <c r="F433" s="145" t="s">
        <v>134</v>
      </c>
      <c r="G433" s="147" t="s">
        <v>55</v>
      </c>
      <c r="H433" s="237" t="s">
        <v>71</v>
      </c>
      <c r="I433" s="149" t="s">
        <v>502</v>
      </c>
      <c r="J433" s="230">
        <v>173127</v>
      </c>
      <c r="K433" s="151" t="s">
        <v>61</v>
      </c>
      <c r="L433" s="35" t="s">
        <v>196</v>
      </c>
      <c r="M433" s="216">
        <v>2011</v>
      </c>
      <c r="N433" s="181">
        <v>1600</v>
      </c>
      <c r="O433" s="187">
        <v>85</v>
      </c>
      <c r="P433" s="224">
        <v>5</v>
      </c>
      <c r="Q433" s="153">
        <v>40763</v>
      </c>
      <c r="R433" s="155">
        <v>45880</v>
      </c>
      <c r="S433" s="171">
        <v>46053</v>
      </c>
      <c r="T433" s="172">
        <v>46053</v>
      </c>
      <c r="U433" s="157" t="s">
        <v>52</v>
      </c>
      <c r="V433" s="159" t="s">
        <v>101</v>
      </c>
      <c r="W433" s="162"/>
      <c r="X433" s="282">
        <v>17100</v>
      </c>
      <c r="Z433" s="257"/>
      <c r="AA433" s="258"/>
      <c r="AB433" s="258"/>
      <c r="AC433" s="263"/>
      <c r="AD433" s="274">
        <f t="shared" si="31"/>
        <v>0</v>
      </c>
    </row>
    <row r="434" spans="1:30" ht="26.1" customHeight="1" x14ac:dyDescent="0.25">
      <c r="A434" s="10">
        <f t="shared" si="34"/>
        <v>429</v>
      </c>
      <c r="B434" s="11">
        <v>1</v>
      </c>
      <c r="C434" s="12" t="s">
        <v>549</v>
      </c>
      <c r="D434" s="13" t="s">
        <v>1004</v>
      </c>
      <c r="E434" s="14" t="s">
        <v>67</v>
      </c>
      <c r="F434" s="15" t="s">
        <v>68</v>
      </c>
      <c r="G434" s="16" t="s">
        <v>64</v>
      </c>
      <c r="H434" s="235" t="s">
        <v>71</v>
      </c>
      <c r="I434" s="17" t="s">
        <v>558</v>
      </c>
      <c r="J434" s="228">
        <v>140618</v>
      </c>
      <c r="K434" s="18" t="s">
        <v>50</v>
      </c>
      <c r="L434" s="19" t="s">
        <v>196</v>
      </c>
      <c r="M434" s="213">
        <v>2017</v>
      </c>
      <c r="N434" s="20">
        <v>1600</v>
      </c>
      <c r="O434" s="185">
        <v>84</v>
      </c>
      <c r="P434" s="222">
        <v>5</v>
      </c>
      <c r="Q434" s="21">
        <v>42884</v>
      </c>
      <c r="R434" s="22">
        <v>44706</v>
      </c>
      <c r="S434" s="164">
        <v>45805</v>
      </c>
      <c r="T434" s="165">
        <v>45805</v>
      </c>
      <c r="U434" s="23" t="s">
        <v>52</v>
      </c>
      <c r="V434" s="59" t="s">
        <v>53</v>
      </c>
      <c r="W434" s="127"/>
      <c r="X434" s="283">
        <v>38500</v>
      </c>
      <c r="Z434" s="253"/>
      <c r="AA434" s="254"/>
      <c r="AB434" s="254"/>
      <c r="AC434" s="276"/>
      <c r="AD434" s="272">
        <f t="shared" si="31"/>
        <v>0</v>
      </c>
    </row>
    <row r="435" spans="1:30" ht="26.1" customHeight="1" x14ac:dyDescent="0.25">
      <c r="A435" s="10">
        <f t="shared" si="34"/>
        <v>430</v>
      </c>
      <c r="B435" s="11">
        <f>B434+1</f>
        <v>2</v>
      </c>
      <c r="C435" s="12" t="s">
        <v>549</v>
      </c>
      <c r="D435" s="13" t="s">
        <v>1376</v>
      </c>
      <c r="E435" s="14" t="s">
        <v>67</v>
      </c>
      <c r="F435" s="15" t="s">
        <v>68</v>
      </c>
      <c r="G435" s="16" t="s">
        <v>64</v>
      </c>
      <c r="H435" s="235" t="s">
        <v>71</v>
      </c>
      <c r="I435" s="17" t="s">
        <v>572</v>
      </c>
      <c r="J435" s="228">
        <v>63686</v>
      </c>
      <c r="K435" s="18" t="s">
        <v>50</v>
      </c>
      <c r="L435" s="19" t="s">
        <v>51</v>
      </c>
      <c r="M435" s="213">
        <v>2022</v>
      </c>
      <c r="N435" s="20">
        <v>1332</v>
      </c>
      <c r="O435" s="185">
        <v>110</v>
      </c>
      <c r="P435" s="222">
        <v>5</v>
      </c>
      <c r="Q435" s="21">
        <v>44756</v>
      </c>
      <c r="R435" s="22">
        <v>45851</v>
      </c>
      <c r="S435" s="164">
        <v>45851</v>
      </c>
      <c r="T435" s="165">
        <v>45851</v>
      </c>
      <c r="U435" s="23" t="s">
        <v>73</v>
      </c>
      <c r="V435" s="59" t="s">
        <v>91</v>
      </c>
      <c r="W435" s="127"/>
      <c r="X435" s="281">
        <v>75200</v>
      </c>
      <c r="Z435" s="260"/>
      <c r="AA435" s="261"/>
      <c r="AB435" s="261"/>
      <c r="AC435" s="262"/>
      <c r="AD435" s="275">
        <f t="shared" si="31"/>
        <v>0</v>
      </c>
    </row>
    <row r="436" spans="1:30" ht="26.1" customHeight="1" x14ac:dyDescent="0.25">
      <c r="A436" s="10">
        <f t="shared" si="34"/>
        <v>431</v>
      </c>
      <c r="B436" s="11">
        <f t="shared" si="34"/>
        <v>3</v>
      </c>
      <c r="C436" s="12" t="s">
        <v>549</v>
      </c>
      <c r="D436" s="13" t="s">
        <v>1377</v>
      </c>
      <c r="E436" s="14" t="s">
        <v>67</v>
      </c>
      <c r="F436" s="15" t="s">
        <v>68</v>
      </c>
      <c r="G436" s="16" t="s">
        <v>64</v>
      </c>
      <c r="H436" s="235" t="s">
        <v>71</v>
      </c>
      <c r="I436" s="17" t="s">
        <v>573</v>
      </c>
      <c r="J436" s="228">
        <v>62049</v>
      </c>
      <c r="K436" s="18" t="s">
        <v>50</v>
      </c>
      <c r="L436" s="19" t="s">
        <v>51</v>
      </c>
      <c r="M436" s="213">
        <v>2022</v>
      </c>
      <c r="N436" s="20">
        <v>1332</v>
      </c>
      <c r="O436" s="185">
        <v>110</v>
      </c>
      <c r="P436" s="222">
        <v>5</v>
      </c>
      <c r="Q436" s="21">
        <v>44756</v>
      </c>
      <c r="R436" s="22">
        <v>45851</v>
      </c>
      <c r="S436" s="164">
        <v>45851</v>
      </c>
      <c r="T436" s="165">
        <v>45851</v>
      </c>
      <c r="U436" s="23" t="s">
        <v>73</v>
      </c>
      <c r="V436" s="59" t="s">
        <v>91</v>
      </c>
      <c r="W436" s="127"/>
      <c r="X436" s="281">
        <v>75500</v>
      </c>
      <c r="Z436" s="260"/>
      <c r="AA436" s="261"/>
      <c r="AB436" s="261"/>
      <c r="AC436" s="262"/>
      <c r="AD436" s="275">
        <f t="shared" si="31"/>
        <v>0</v>
      </c>
    </row>
    <row r="437" spans="1:30" ht="26.1" customHeight="1" x14ac:dyDescent="0.25">
      <c r="A437" s="10">
        <f t="shared" si="34"/>
        <v>432</v>
      </c>
      <c r="B437" s="11">
        <f t="shared" si="34"/>
        <v>4</v>
      </c>
      <c r="C437" s="12" t="s">
        <v>549</v>
      </c>
      <c r="D437" s="13" t="s">
        <v>1378</v>
      </c>
      <c r="E437" s="14" t="s">
        <v>67</v>
      </c>
      <c r="F437" s="15" t="s">
        <v>68</v>
      </c>
      <c r="G437" s="16" t="s">
        <v>64</v>
      </c>
      <c r="H437" s="235" t="s">
        <v>71</v>
      </c>
      <c r="I437" s="17" t="s">
        <v>574</v>
      </c>
      <c r="J437" s="228">
        <v>81239</v>
      </c>
      <c r="K437" s="18" t="s">
        <v>50</v>
      </c>
      <c r="L437" s="19" t="s">
        <v>51</v>
      </c>
      <c r="M437" s="213">
        <v>2022</v>
      </c>
      <c r="N437" s="20">
        <v>1332</v>
      </c>
      <c r="O437" s="185">
        <v>110</v>
      </c>
      <c r="P437" s="222">
        <v>5</v>
      </c>
      <c r="Q437" s="21">
        <v>44756</v>
      </c>
      <c r="R437" s="22">
        <v>45851</v>
      </c>
      <c r="S437" s="164">
        <v>45851</v>
      </c>
      <c r="T437" s="165">
        <v>45851</v>
      </c>
      <c r="U437" s="23" t="s">
        <v>73</v>
      </c>
      <c r="V437" s="59" t="s">
        <v>91</v>
      </c>
      <c r="W437" s="127"/>
      <c r="X437" s="281">
        <v>72100</v>
      </c>
      <c r="Z437" s="260"/>
      <c r="AA437" s="261"/>
      <c r="AB437" s="261"/>
      <c r="AC437" s="262"/>
      <c r="AD437" s="275">
        <f t="shared" si="31"/>
        <v>0</v>
      </c>
    </row>
    <row r="438" spans="1:30" ht="26.1" customHeight="1" x14ac:dyDescent="0.25">
      <c r="A438" s="10">
        <f t="shared" si="34"/>
        <v>433</v>
      </c>
      <c r="B438" s="11">
        <f t="shared" si="34"/>
        <v>5</v>
      </c>
      <c r="C438" s="12" t="s">
        <v>549</v>
      </c>
      <c r="D438" s="13" t="s">
        <v>1379</v>
      </c>
      <c r="E438" s="14" t="s">
        <v>67</v>
      </c>
      <c r="F438" s="15" t="s">
        <v>68</v>
      </c>
      <c r="G438" s="16" t="s">
        <v>64</v>
      </c>
      <c r="H438" s="235" t="s">
        <v>71</v>
      </c>
      <c r="I438" s="17" t="s">
        <v>575</v>
      </c>
      <c r="J438" s="228">
        <v>84065</v>
      </c>
      <c r="K438" s="18" t="s">
        <v>50</v>
      </c>
      <c r="L438" s="19" t="s">
        <v>51</v>
      </c>
      <c r="M438" s="213">
        <v>2022</v>
      </c>
      <c r="N438" s="20">
        <v>1332</v>
      </c>
      <c r="O438" s="185">
        <v>110</v>
      </c>
      <c r="P438" s="222">
        <v>5</v>
      </c>
      <c r="Q438" s="21">
        <v>44756</v>
      </c>
      <c r="R438" s="22">
        <v>45851</v>
      </c>
      <c r="S438" s="164">
        <v>45851</v>
      </c>
      <c r="T438" s="165">
        <v>45851</v>
      </c>
      <c r="U438" s="23" t="s">
        <v>73</v>
      </c>
      <c r="V438" s="59" t="s">
        <v>91</v>
      </c>
      <c r="W438" s="127"/>
      <c r="X438" s="281">
        <v>71600</v>
      </c>
      <c r="Z438" s="260"/>
      <c r="AA438" s="261"/>
      <c r="AB438" s="261"/>
      <c r="AC438" s="262"/>
      <c r="AD438" s="275">
        <f t="shared" si="31"/>
        <v>0</v>
      </c>
    </row>
    <row r="439" spans="1:30" ht="26.1" customHeight="1" x14ac:dyDescent="0.25">
      <c r="A439" s="10">
        <f t="shared" si="34"/>
        <v>434</v>
      </c>
      <c r="B439" s="11">
        <f t="shared" si="34"/>
        <v>6</v>
      </c>
      <c r="C439" s="12" t="s">
        <v>549</v>
      </c>
      <c r="D439" s="13" t="s">
        <v>1380</v>
      </c>
      <c r="E439" s="14" t="s">
        <v>67</v>
      </c>
      <c r="F439" s="15" t="s">
        <v>68</v>
      </c>
      <c r="G439" s="16" t="s">
        <v>64</v>
      </c>
      <c r="H439" s="235" t="s">
        <v>71</v>
      </c>
      <c r="I439" s="17" t="s">
        <v>576</v>
      </c>
      <c r="J439" s="228">
        <v>93438</v>
      </c>
      <c r="K439" s="18" t="s">
        <v>50</v>
      </c>
      <c r="L439" s="19" t="s">
        <v>51</v>
      </c>
      <c r="M439" s="213">
        <v>2022</v>
      </c>
      <c r="N439" s="20">
        <v>1332</v>
      </c>
      <c r="O439" s="185">
        <v>110</v>
      </c>
      <c r="P439" s="222">
        <v>5</v>
      </c>
      <c r="Q439" s="21">
        <v>44756</v>
      </c>
      <c r="R439" s="22">
        <v>45851</v>
      </c>
      <c r="S439" s="164">
        <v>45851</v>
      </c>
      <c r="T439" s="165">
        <v>45851</v>
      </c>
      <c r="U439" s="23" t="s">
        <v>73</v>
      </c>
      <c r="V439" s="59" t="s">
        <v>91</v>
      </c>
      <c r="W439" s="127"/>
      <c r="X439" s="281">
        <v>70000</v>
      </c>
      <c r="Z439" s="260"/>
      <c r="AA439" s="261"/>
      <c r="AB439" s="261"/>
      <c r="AC439" s="262"/>
      <c r="AD439" s="275">
        <f t="shared" si="31"/>
        <v>0</v>
      </c>
    </row>
    <row r="440" spans="1:30" ht="26.1" customHeight="1" x14ac:dyDescent="0.25">
      <c r="A440" s="10">
        <f t="shared" si="34"/>
        <v>435</v>
      </c>
      <c r="B440" s="11">
        <f t="shared" si="34"/>
        <v>7</v>
      </c>
      <c r="C440" s="12" t="s">
        <v>549</v>
      </c>
      <c r="D440" s="13" t="s">
        <v>1381</v>
      </c>
      <c r="E440" s="14" t="s">
        <v>67</v>
      </c>
      <c r="F440" s="15" t="s">
        <v>68</v>
      </c>
      <c r="G440" s="16" t="s">
        <v>64</v>
      </c>
      <c r="H440" s="235" t="s">
        <v>71</v>
      </c>
      <c r="I440" s="17" t="s">
        <v>577</v>
      </c>
      <c r="J440" s="228">
        <v>75783</v>
      </c>
      <c r="K440" s="18" t="s">
        <v>50</v>
      </c>
      <c r="L440" s="19" t="s">
        <v>51</v>
      </c>
      <c r="M440" s="213">
        <v>2022</v>
      </c>
      <c r="N440" s="20">
        <v>1332</v>
      </c>
      <c r="O440" s="185">
        <v>110</v>
      </c>
      <c r="P440" s="222">
        <v>5</v>
      </c>
      <c r="Q440" s="21">
        <v>44756</v>
      </c>
      <c r="R440" s="22">
        <v>45851</v>
      </c>
      <c r="S440" s="164">
        <v>45851</v>
      </c>
      <c r="T440" s="165">
        <v>45851</v>
      </c>
      <c r="U440" s="23" t="s">
        <v>73</v>
      </c>
      <c r="V440" s="59" t="s">
        <v>91</v>
      </c>
      <c r="W440" s="127"/>
      <c r="X440" s="281">
        <v>73100</v>
      </c>
      <c r="Z440" s="260"/>
      <c r="AA440" s="261"/>
      <c r="AB440" s="261"/>
      <c r="AC440" s="262"/>
      <c r="AD440" s="275">
        <f t="shared" si="31"/>
        <v>0</v>
      </c>
    </row>
    <row r="441" spans="1:30" ht="26.1" customHeight="1" x14ac:dyDescent="0.25">
      <c r="A441" s="10">
        <f t="shared" ref="A441:B456" si="35">A440+1</f>
        <v>436</v>
      </c>
      <c r="B441" s="11">
        <f t="shared" si="35"/>
        <v>8</v>
      </c>
      <c r="C441" s="12" t="s">
        <v>549</v>
      </c>
      <c r="D441" s="13" t="s">
        <v>1382</v>
      </c>
      <c r="E441" s="14" t="s">
        <v>67</v>
      </c>
      <c r="F441" s="15" t="s">
        <v>68</v>
      </c>
      <c r="G441" s="16" t="s">
        <v>64</v>
      </c>
      <c r="H441" s="235" t="s">
        <v>71</v>
      </c>
      <c r="I441" s="17" t="s">
        <v>578</v>
      </c>
      <c r="J441" s="228">
        <v>77175</v>
      </c>
      <c r="K441" s="18" t="s">
        <v>50</v>
      </c>
      <c r="L441" s="19" t="s">
        <v>51</v>
      </c>
      <c r="M441" s="213">
        <v>2022</v>
      </c>
      <c r="N441" s="20">
        <v>1332</v>
      </c>
      <c r="O441" s="185">
        <v>110</v>
      </c>
      <c r="P441" s="222">
        <v>5</v>
      </c>
      <c r="Q441" s="21">
        <v>44756</v>
      </c>
      <c r="R441" s="22">
        <v>45851</v>
      </c>
      <c r="S441" s="164">
        <v>45851</v>
      </c>
      <c r="T441" s="165">
        <v>45851</v>
      </c>
      <c r="U441" s="23" t="s">
        <v>73</v>
      </c>
      <c r="V441" s="59" t="s">
        <v>91</v>
      </c>
      <c r="W441" s="127"/>
      <c r="X441" s="281">
        <v>72800</v>
      </c>
      <c r="Z441" s="260"/>
      <c r="AA441" s="261"/>
      <c r="AB441" s="261"/>
      <c r="AC441" s="262"/>
      <c r="AD441" s="275">
        <f t="shared" si="31"/>
        <v>0</v>
      </c>
    </row>
    <row r="442" spans="1:30" ht="26.1" customHeight="1" x14ac:dyDescent="0.25">
      <c r="A442" s="10">
        <f t="shared" si="35"/>
        <v>437</v>
      </c>
      <c r="B442" s="11">
        <f t="shared" si="35"/>
        <v>9</v>
      </c>
      <c r="C442" s="12" t="s">
        <v>549</v>
      </c>
      <c r="D442" s="13" t="s">
        <v>1383</v>
      </c>
      <c r="E442" s="14" t="s">
        <v>67</v>
      </c>
      <c r="F442" s="15" t="s">
        <v>68</v>
      </c>
      <c r="G442" s="16" t="s">
        <v>64</v>
      </c>
      <c r="H442" s="235" t="s">
        <v>71</v>
      </c>
      <c r="I442" s="17" t="s">
        <v>579</v>
      </c>
      <c r="J442" s="228">
        <v>77387</v>
      </c>
      <c r="K442" s="18" t="s">
        <v>50</v>
      </c>
      <c r="L442" s="19" t="s">
        <v>51</v>
      </c>
      <c r="M442" s="213">
        <v>2022</v>
      </c>
      <c r="N442" s="20">
        <v>1332</v>
      </c>
      <c r="O442" s="185">
        <v>110</v>
      </c>
      <c r="P442" s="222">
        <v>5</v>
      </c>
      <c r="Q442" s="21">
        <v>44756</v>
      </c>
      <c r="R442" s="22">
        <v>45851</v>
      </c>
      <c r="S442" s="164">
        <v>45851</v>
      </c>
      <c r="T442" s="165">
        <v>45851</v>
      </c>
      <c r="U442" s="23" t="s">
        <v>73</v>
      </c>
      <c r="V442" s="59" t="s">
        <v>91</v>
      </c>
      <c r="W442" s="127"/>
      <c r="X442" s="281">
        <v>72800</v>
      </c>
      <c r="Z442" s="260"/>
      <c r="AA442" s="261"/>
      <c r="AB442" s="261"/>
      <c r="AC442" s="262"/>
      <c r="AD442" s="275">
        <f t="shared" si="31"/>
        <v>0</v>
      </c>
    </row>
    <row r="443" spans="1:30" ht="26.1" customHeight="1" x14ac:dyDescent="0.25">
      <c r="A443" s="10">
        <f t="shared" si="35"/>
        <v>438</v>
      </c>
      <c r="B443" s="11">
        <f t="shared" si="35"/>
        <v>10</v>
      </c>
      <c r="C443" s="12" t="s">
        <v>549</v>
      </c>
      <c r="D443" s="13" t="s">
        <v>956</v>
      </c>
      <c r="E443" s="14" t="s">
        <v>67</v>
      </c>
      <c r="F443" s="15" t="s">
        <v>68</v>
      </c>
      <c r="G443" s="16" t="s">
        <v>64</v>
      </c>
      <c r="H443" s="235" t="s">
        <v>71</v>
      </c>
      <c r="I443" s="17" t="s">
        <v>555</v>
      </c>
      <c r="J443" s="228">
        <v>219362</v>
      </c>
      <c r="K443" s="18" t="s">
        <v>50</v>
      </c>
      <c r="L443" s="19" t="s">
        <v>196</v>
      </c>
      <c r="M443" s="213">
        <v>2015</v>
      </c>
      <c r="N443" s="20">
        <v>1600</v>
      </c>
      <c r="O443" s="185">
        <v>77</v>
      </c>
      <c r="P443" s="222">
        <v>5</v>
      </c>
      <c r="Q443" s="21">
        <v>42223</v>
      </c>
      <c r="R443" s="22">
        <v>44414</v>
      </c>
      <c r="S443" s="164">
        <v>45875</v>
      </c>
      <c r="T443" s="165">
        <v>45875</v>
      </c>
      <c r="U443" s="23" t="s">
        <v>52</v>
      </c>
      <c r="V443" s="59" t="s">
        <v>53</v>
      </c>
      <c r="W443" s="127"/>
      <c r="X443" s="281">
        <v>28200</v>
      </c>
      <c r="Z443" s="260"/>
      <c r="AA443" s="261"/>
      <c r="AB443" s="261"/>
      <c r="AC443" s="262"/>
      <c r="AD443" s="275">
        <f t="shared" si="31"/>
        <v>0</v>
      </c>
    </row>
    <row r="444" spans="1:30" ht="26.1" customHeight="1" x14ac:dyDescent="0.25">
      <c r="A444" s="10">
        <f t="shared" si="35"/>
        <v>439</v>
      </c>
      <c r="B444" s="11">
        <f t="shared" si="35"/>
        <v>11</v>
      </c>
      <c r="C444" s="12" t="s">
        <v>549</v>
      </c>
      <c r="D444" s="13" t="s">
        <v>957</v>
      </c>
      <c r="E444" s="14" t="s">
        <v>67</v>
      </c>
      <c r="F444" s="15" t="s">
        <v>68</v>
      </c>
      <c r="G444" s="16" t="s">
        <v>64</v>
      </c>
      <c r="H444" s="235" t="s">
        <v>71</v>
      </c>
      <c r="I444" s="17" t="s">
        <v>556</v>
      </c>
      <c r="J444" s="228">
        <v>203168</v>
      </c>
      <c r="K444" s="18" t="s">
        <v>50</v>
      </c>
      <c r="L444" s="19" t="s">
        <v>196</v>
      </c>
      <c r="M444" s="213">
        <v>2015</v>
      </c>
      <c r="N444" s="20">
        <v>1600</v>
      </c>
      <c r="O444" s="185">
        <v>77</v>
      </c>
      <c r="P444" s="222">
        <v>5</v>
      </c>
      <c r="Q444" s="21">
        <v>42223</v>
      </c>
      <c r="R444" s="22">
        <v>44414</v>
      </c>
      <c r="S444" s="170">
        <v>45875</v>
      </c>
      <c r="T444" s="165">
        <v>45875</v>
      </c>
      <c r="U444" s="23" t="s">
        <v>52</v>
      </c>
      <c r="V444" s="59" t="s">
        <v>53</v>
      </c>
      <c r="W444" s="127"/>
      <c r="X444" s="281">
        <v>29200</v>
      </c>
      <c r="Z444" s="260"/>
      <c r="AA444" s="261"/>
      <c r="AB444" s="261"/>
      <c r="AC444" s="262"/>
      <c r="AD444" s="275">
        <f t="shared" si="31"/>
        <v>0</v>
      </c>
    </row>
    <row r="445" spans="1:30" ht="26.1" customHeight="1" x14ac:dyDescent="0.25">
      <c r="A445" s="10">
        <f t="shared" si="35"/>
        <v>440</v>
      </c>
      <c r="B445" s="11">
        <f t="shared" si="35"/>
        <v>12</v>
      </c>
      <c r="C445" s="12" t="s">
        <v>549</v>
      </c>
      <c r="D445" s="13" t="s">
        <v>958</v>
      </c>
      <c r="E445" s="14" t="s">
        <v>67</v>
      </c>
      <c r="F445" s="15" t="s">
        <v>68</v>
      </c>
      <c r="G445" s="16" t="s">
        <v>64</v>
      </c>
      <c r="H445" s="235" t="s">
        <v>71</v>
      </c>
      <c r="I445" s="17" t="s">
        <v>557</v>
      </c>
      <c r="J445" s="228">
        <v>204884</v>
      </c>
      <c r="K445" s="18" t="s">
        <v>50</v>
      </c>
      <c r="L445" s="19" t="s">
        <v>196</v>
      </c>
      <c r="M445" s="213">
        <v>2015</v>
      </c>
      <c r="N445" s="20">
        <v>1600</v>
      </c>
      <c r="O445" s="185">
        <v>77</v>
      </c>
      <c r="P445" s="222">
        <v>5</v>
      </c>
      <c r="Q445" s="21">
        <v>42223</v>
      </c>
      <c r="R445" s="22">
        <v>44414</v>
      </c>
      <c r="S445" s="164">
        <v>45875</v>
      </c>
      <c r="T445" s="165">
        <v>45875</v>
      </c>
      <c r="U445" s="23" t="s">
        <v>52</v>
      </c>
      <c r="V445" s="59" t="s">
        <v>53</v>
      </c>
      <c r="W445" s="127"/>
      <c r="X445" s="281">
        <v>29100</v>
      </c>
      <c r="Z445" s="260"/>
      <c r="AA445" s="261"/>
      <c r="AB445" s="261"/>
      <c r="AC445" s="262"/>
      <c r="AD445" s="275">
        <f t="shared" si="31"/>
        <v>0</v>
      </c>
    </row>
    <row r="446" spans="1:30" ht="26.1" customHeight="1" x14ac:dyDescent="0.25">
      <c r="A446" s="10">
        <f t="shared" si="35"/>
        <v>441</v>
      </c>
      <c r="B446" s="11">
        <f t="shared" si="35"/>
        <v>13</v>
      </c>
      <c r="C446" s="12" t="s">
        <v>549</v>
      </c>
      <c r="D446" s="13" t="s">
        <v>1384</v>
      </c>
      <c r="E446" s="14" t="s">
        <v>46</v>
      </c>
      <c r="F446" s="15" t="s">
        <v>47</v>
      </c>
      <c r="G446" s="16" t="s">
        <v>55</v>
      </c>
      <c r="H446" s="235" t="s">
        <v>71</v>
      </c>
      <c r="I446" s="17" t="s">
        <v>580</v>
      </c>
      <c r="J446" s="228">
        <v>88761</v>
      </c>
      <c r="K446" s="18" t="s">
        <v>50</v>
      </c>
      <c r="L446" s="19" t="s">
        <v>51</v>
      </c>
      <c r="M446" s="213">
        <v>2022</v>
      </c>
      <c r="N446" s="20">
        <v>1498</v>
      </c>
      <c r="O446" s="185">
        <v>110</v>
      </c>
      <c r="P446" s="222">
        <v>5</v>
      </c>
      <c r="Q446" s="21">
        <v>44781</v>
      </c>
      <c r="R446" s="22">
        <v>45876</v>
      </c>
      <c r="S446" s="164">
        <v>45876</v>
      </c>
      <c r="T446" s="165">
        <v>45876</v>
      </c>
      <c r="U446" s="23" t="s">
        <v>73</v>
      </c>
      <c r="V446" s="59" t="s">
        <v>91</v>
      </c>
      <c r="W446" s="127"/>
      <c r="X446" s="281">
        <v>74400</v>
      </c>
      <c r="Z446" s="260"/>
      <c r="AA446" s="261"/>
      <c r="AB446" s="261"/>
      <c r="AC446" s="262"/>
      <c r="AD446" s="275">
        <f t="shared" si="31"/>
        <v>0</v>
      </c>
    </row>
    <row r="447" spans="1:30" ht="26.1" customHeight="1" x14ac:dyDescent="0.25">
      <c r="A447" s="10">
        <f t="shared" si="35"/>
        <v>442</v>
      </c>
      <c r="B447" s="11">
        <f t="shared" si="35"/>
        <v>14</v>
      </c>
      <c r="C447" s="12" t="s">
        <v>549</v>
      </c>
      <c r="D447" s="13" t="s">
        <v>864</v>
      </c>
      <c r="E447" s="14" t="s">
        <v>67</v>
      </c>
      <c r="F447" s="15" t="s">
        <v>68</v>
      </c>
      <c r="G447" s="16" t="s">
        <v>64</v>
      </c>
      <c r="H447" s="235" t="s">
        <v>71</v>
      </c>
      <c r="I447" s="17" t="s">
        <v>551</v>
      </c>
      <c r="J447" s="228">
        <v>186885</v>
      </c>
      <c r="K447" s="18" t="s">
        <v>50</v>
      </c>
      <c r="L447" s="19" t="s">
        <v>196</v>
      </c>
      <c r="M447" s="213">
        <v>2012</v>
      </c>
      <c r="N447" s="20">
        <v>1600</v>
      </c>
      <c r="O447" s="185">
        <v>77</v>
      </c>
      <c r="P447" s="222">
        <v>5</v>
      </c>
      <c r="Q447" s="21">
        <v>41155</v>
      </c>
      <c r="R447" s="22">
        <v>44421</v>
      </c>
      <c r="S447" s="164">
        <v>45900</v>
      </c>
      <c r="T447" s="165">
        <v>45900</v>
      </c>
      <c r="U447" s="23" t="s">
        <v>70</v>
      </c>
      <c r="V447" s="59" t="s">
        <v>504</v>
      </c>
      <c r="W447" s="127"/>
      <c r="X447" s="281">
        <v>26200</v>
      </c>
      <c r="Z447" s="260"/>
      <c r="AA447" s="261"/>
      <c r="AB447" s="261"/>
      <c r="AC447" s="262"/>
      <c r="AD447" s="275">
        <f t="shared" si="31"/>
        <v>0</v>
      </c>
    </row>
    <row r="448" spans="1:30" ht="26.1" customHeight="1" x14ac:dyDescent="0.25">
      <c r="A448" s="10">
        <f t="shared" si="35"/>
        <v>443</v>
      </c>
      <c r="B448" s="11">
        <f t="shared" si="35"/>
        <v>15</v>
      </c>
      <c r="C448" s="12" t="s">
        <v>549</v>
      </c>
      <c r="D448" s="13" t="s">
        <v>865</v>
      </c>
      <c r="E448" s="14" t="s">
        <v>67</v>
      </c>
      <c r="F448" s="15" t="s">
        <v>68</v>
      </c>
      <c r="G448" s="16" t="s">
        <v>64</v>
      </c>
      <c r="H448" s="235" t="s">
        <v>71</v>
      </c>
      <c r="I448" s="17" t="s">
        <v>552</v>
      </c>
      <c r="J448" s="228">
        <v>184445</v>
      </c>
      <c r="K448" s="18" t="s">
        <v>50</v>
      </c>
      <c r="L448" s="19" t="s">
        <v>196</v>
      </c>
      <c r="M448" s="213">
        <v>2012</v>
      </c>
      <c r="N448" s="20">
        <v>1600</v>
      </c>
      <c r="O448" s="185">
        <v>77</v>
      </c>
      <c r="P448" s="222">
        <v>5</v>
      </c>
      <c r="Q448" s="21">
        <v>41155</v>
      </c>
      <c r="R448" s="22">
        <v>44443</v>
      </c>
      <c r="S448" s="164">
        <v>45900</v>
      </c>
      <c r="T448" s="165">
        <v>45900</v>
      </c>
      <c r="U448" s="23" t="s">
        <v>70</v>
      </c>
      <c r="V448" s="59" t="s">
        <v>53</v>
      </c>
      <c r="W448" s="127"/>
      <c r="X448" s="281">
        <v>26300</v>
      </c>
      <c r="Z448" s="260"/>
      <c r="AA448" s="261"/>
      <c r="AB448" s="261"/>
      <c r="AC448" s="262"/>
      <c r="AD448" s="275">
        <f t="shared" si="31"/>
        <v>0</v>
      </c>
    </row>
    <row r="449" spans="1:30" ht="26.1" customHeight="1" x14ac:dyDescent="0.25">
      <c r="A449" s="10">
        <f t="shared" si="35"/>
        <v>444</v>
      </c>
      <c r="B449" s="11">
        <f t="shared" si="35"/>
        <v>16</v>
      </c>
      <c r="C449" s="12" t="s">
        <v>549</v>
      </c>
      <c r="D449" s="13" t="s">
        <v>1144</v>
      </c>
      <c r="E449" s="14" t="s">
        <v>67</v>
      </c>
      <c r="F449" s="15" t="s">
        <v>68</v>
      </c>
      <c r="G449" s="16" t="s">
        <v>64</v>
      </c>
      <c r="H449" s="235" t="s">
        <v>71</v>
      </c>
      <c r="I449" s="17" t="s">
        <v>564</v>
      </c>
      <c r="J449" s="228">
        <v>157764</v>
      </c>
      <c r="K449" s="18" t="s">
        <v>50</v>
      </c>
      <c r="L449" s="19" t="s">
        <v>196</v>
      </c>
      <c r="M449" s="213">
        <v>2019</v>
      </c>
      <c r="N449" s="20">
        <v>1600</v>
      </c>
      <c r="O449" s="185">
        <v>84</v>
      </c>
      <c r="P449" s="222">
        <v>5</v>
      </c>
      <c r="Q449" s="21">
        <v>43721</v>
      </c>
      <c r="R449" s="22">
        <v>44816</v>
      </c>
      <c r="S449" s="164">
        <v>45912</v>
      </c>
      <c r="T449" s="165">
        <v>45912</v>
      </c>
      <c r="U449" s="23" t="s">
        <v>52</v>
      </c>
      <c r="V449" s="59" t="s">
        <v>53</v>
      </c>
      <c r="W449" s="127"/>
      <c r="X449" s="281">
        <v>40700</v>
      </c>
      <c r="Z449" s="260"/>
      <c r="AA449" s="261"/>
      <c r="AB449" s="261"/>
      <c r="AC449" s="262"/>
      <c r="AD449" s="275">
        <f t="shared" si="31"/>
        <v>0</v>
      </c>
    </row>
    <row r="450" spans="1:30" ht="26.1" customHeight="1" x14ac:dyDescent="0.25">
      <c r="A450" s="10">
        <f t="shared" si="35"/>
        <v>445</v>
      </c>
      <c r="B450" s="11">
        <f t="shared" si="35"/>
        <v>17</v>
      </c>
      <c r="C450" s="12" t="s">
        <v>549</v>
      </c>
      <c r="D450" s="13" t="s">
        <v>1145</v>
      </c>
      <c r="E450" s="14" t="s">
        <v>67</v>
      </c>
      <c r="F450" s="15" t="s">
        <v>68</v>
      </c>
      <c r="G450" s="16" t="s">
        <v>64</v>
      </c>
      <c r="H450" s="235" t="s">
        <v>71</v>
      </c>
      <c r="I450" s="17" t="s">
        <v>565</v>
      </c>
      <c r="J450" s="228">
        <v>138080</v>
      </c>
      <c r="K450" s="18" t="s">
        <v>50</v>
      </c>
      <c r="L450" s="19" t="s">
        <v>196</v>
      </c>
      <c r="M450" s="213">
        <v>2019</v>
      </c>
      <c r="N450" s="20">
        <v>1600</v>
      </c>
      <c r="O450" s="185">
        <v>84</v>
      </c>
      <c r="P450" s="222">
        <v>5</v>
      </c>
      <c r="Q450" s="21">
        <v>43721</v>
      </c>
      <c r="R450" s="22">
        <v>44816</v>
      </c>
      <c r="S450" s="164">
        <v>45912</v>
      </c>
      <c r="T450" s="165">
        <v>45912</v>
      </c>
      <c r="U450" s="23" t="s">
        <v>52</v>
      </c>
      <c r="V450" s="59" t="s">
        <v>53</v>
      </c>
      <c r="W450" s="127"/>
      <c r="X450" s="281">
        <v>42500</v>
      </c>
      <c r="Z450" s="260"/>
      <c r="AA450" s="261"/>
      <c r="AB450" s="261"/>
      <c r="AC450" s="262"/>
      <c r="AD450" s="275">
        <f t="shared" si="31"/>
        <v>0</v>
      </c>
    </row>
    <row r="451" spans="1:30" ht="26.1" customHeight="1" x14ac:dyDescent="0.25">
      <c r="A451" s="10">
        <f t="shared" si="35"/>
        <v>446</v>
      </c>
      <c r="B451" s="11">
        <f t="shared" si="35"/>
        <v>18</v>
      </c>
      <c r="C451" s="12" t="s">
        <v>549</v>
      </c>
      <c r="D451" s="13" t="s">
        <v>1146</v>
      </c>
      <c r="E451" s="14" t="s">
        <v>67</v>
      </c>
      <c r="F451" s="15" t="s">
        <v>68</v>
      </c>
      <c r="G451" s="16" t="s">
        <v>64</v>
      </c>
      <c r="H451" s="235" t="s">
        <v>71</v>
      </c>
      <c r="I451" s="17" t="s">
        <v>566</v>
      </c>
      <c r="J451" s="228">
        <v>108953</v>
      </c>
      <c r="K451" s="18" t="s">
        <v>50</v>
      </c>
      <c r="L451" s="19" t="s">
        <v>196</v>
      </c>
      <c r="M451" s="213">
        <v>2019</v>
      </c>
      <c r="N451" s="20">
        <v>1600</v>
      </c>
      <c r="O451" s="185">
        <v>84</v>
      </c>
      <c r="P451" s="222">
        <v>5</v>
      </c>
      <c r="Q451" s="21">
        <v>43721</v>
      </c>
      <c r="R451" s="22">
        <v>44816</v>
      </c>
      <c r="S451" s="164">
        <v>45912</v>
      </c>
      <c r="T451" s="165">
        <v>45912</v>
      </c>
      <c r="U451" s="23" t="s">
        <v>52</v>
      </c>
      <c r="V451" s="59" t="s">
        <v>53</v>
      </c>
      <c r="W451" s="127"/>
      <c r="X451" s="281">
        <v>45200</v>
      </c>
      <c r="Z451" s="260"/>
      <c r="AA451" s="261"/>
      <c r="AB451" s="261"/>
      <c r="AC451" s="262"/>
      <c r="AD451" s="275">
        <f t="shared" si="31"/>
        <v>0</v>
      </c>
    </row>
    <row r="452" spans="1:30" ht="26.1" customHeight="1" x14ac:dyDescent="0.25">
      <c r="A452" s="10">
        <f t="shared" si="35"/>
        <v>447</v>
      </c>
      <c r="B452" s="11">
        <f t="shared" si="35"/>
        <v>19</v>
      </c>
      <c r="C452" s="12" t="s">
        <v>549</v>
      </c>
      <c r="D452" s="13" t="s">
        <v>1147</v>
      </c>
      <c r="E452" s="14" t="s">
        <v>67</v>
      </c>
      <c r="F452" s="15" t="s">
        <v>68</v>
      </c>
      <c r="G452" s="16" t="s">
        <v>64</v>
      </c>
      <c r="H452" s="235" t="s">
        <v>71</v>
      </c>
      <c r="I452" s="17" t="s">
        <v>567</v>
      </c>
      <c r="J452" s="228">
        <v>161424</v>
      </c>
      <c r="K452" s="18" t="s">
        <v>50</v>
      </c>
      <c r="L452" s="19" t="s">
        <v>196</v>
      </c>
      <c r="M452" s="213">
        <v>2019</v>
      </c>
      <c r="N452" s="20">
        <v>1600</v>
      </c>
      <c r="O452" s="185">
        <v>84</v>
      </c>
      <c r="P452" s="222">
        <v>5</v>
      </c>
      <c r="Q452" s="21">
        <v>43721</v>
      </c>
      <c r="R452" s="22">
        <v>44816</v>
      </c>
      <c r="S452" s="164">
        <v>45912</v>
      </c>
      <c r="T452" s="165">
        <v>45912</v>
      </c>
      <c r="U452" s="23" t="s">
        <v>52</v>
      </c>
      <c r="V452" s="59" t="s">
        <v>53</v>
      </c>
      <c r="W452" s="127"/>
      <c r="X452" s="281">
        <v>40300</v>
      </c>
      <c r="Z452" s="260"/>
      <c r="AA452" s="261"/>
      <c r="AB452" s="261"/>
      <c r="AC452" s="262"/>
      <c r="AD452" s="275">
        <f t="shared" si="31"/>
        <v>0</v>
      </c>
    </row>
    <row r="453" spans="1:30" ht="26.1" customHeight="1" x14ac:dyDescent="0.25">
      <c r="A453" s="10">
        <f t="shared" si="35"/>
        <v>448</v>
      </c>
      <c r="B453" s="11">
        <f t="shared" si="35"/>
        <v>20</v>
      </c>
      <c r="C453" s="12" t="s">
        <v>549</v>
      </c>
      <c r="D453" s="13" t="s">
        <v>1148</v>
      </c>
      <c r="E453" s="14" t="s">
        <v>67</v>
      </c>
      <c r="F453" s="15" t="s">
        <v>68</v>
      </c>
      <c r="G453" s="16" t="s">
        <v>64</v>
      </c>
      <c r="H453" s="235" t="s">
        <v>71</v>
      </c>
      <c r="I453" s="17" t="s">
        <v>568</v>
      </c>
      <c r="J453" s="228">
        <v>172250</v>
      </c>
      <c r="K453" s="18" t="s">
        <v>50</v>
      </c>
      <c r="L453" s="19" t="s">
        <v>196</v>
      </c>
      <c r="M453" s="213">
        <v>2019</v>
      </c>
      <c r="N453" s="20">
        <v>1600</v>
      </c>
      <c r="O453" s="185">
        <v>84</v>
      </c>
      <c r="P453" s="222">
        <v>5</v>
      </c>
      <c r="Q453" s="21">
        <v>43721</v>
      </c>
      <c r="R453" s="22">
        <v>44816</v>
      </c>
      <c r="S453" s="164">
        <v>45912</v>
      </c>
      <c r="T453" s="165">
        <v>45912</v>
      </c>
      <c r="U453" s="23" t="s">
        <v>52</v>
      </c>
      <c r="V453" s="59" t="s">
        <v>53</v>
      </c>
      <c r="W453" s="127"/>
      <c r="X453" s="281">
        <v>39300</v>
      </c>
      <c r="Z453" s="260"/>
      <c r="AA453" s="261"/>
      <c r="AB453" s="261"/>
      <c r="AC453" s="262"/>
      <c r="AD453" s="275">
        <f t="shared" si="31"/>
        <v>0</v>
      </c>
    </row>
    <row r="454" spans="1:30" ht="26.1" customHeight="1" x14ac:dyDescent="0.25">
      <c r="A454" s="10">
        <f t="shared" si="35"/>
        <v>449</v>
      </c>
      <c r="B454" s="11">
        <f t="shared" si="35"/>
        <v>21</v>
      </c>
      <c r="C454" s="12" t="s">
        <v>549</v>
      </c>
      <c r="D454" s="13" t="s">
        <v>1471</v>
      </c>
      <c r="E454" s="14" t="s">
        <v>126</v>
      </c>
      <c r="F454" s="15" t="s">
        <v>127</v>
      </c>
      <c r="G454" s="16" t="s">
        <v>55</v>
      </c>
      <c r="H454" s="235" t="s">
        <v>71</v>
      </c>
      <c r="I454" s="17" t="s">
        <v>581</v>
      </c>
      <c r="J454" s="228">
        <v>20839</v>
      </c>
      <c r="K454" s="18" t="s">
        <v>836</v>
      </c>
      <c r="L454" s="19" t="s">
        <v>51</v>
      </c>
      <c r="M454" s="213">
        <v>2023</v>
      </c>
      <c r="N454" s="20">
        <v>999</v>
      </c>
      <c r="O454" s="185">
        <v>74</v>
      </c>
      <c r="P454" s="222">
        <v>5</v>
      </c>
      <c r="Q454" s="21">
        <v>45224</v>
      </c>
      <c r="R454" s="22">
        <v>46320</v>
      </c>
      <c r="S454" s="164">
        <v>45954</v>
      </c>
      <c r="T454" s="165">
        <v>45954</v>
      </c>
      <c r="U454" s="23" t="s">
        <v>73</v>
      </c>
      <c r="V454" s="59" t="s">
        <v>91</v>
      </c>
      <c r="W454" s="127"/>
      <c r="X454" s="281">
        <v>70100</v>
      </c>
      <c r="Z454" s="260"/>
      <c r="AA454" s="261"/>
      <c r="AB454" s="261"/>
      <c r="AC454" s="262"/>
      <c r="AD454" s="275">
        <f t="shared" ref="AD454:AD517" si="36">SUM(Z454:AC454)</f>
        <v>0</v>
      </c>
    </row>
    <row r="455" spans="1:30" ht="26.1" customHeight="1" x14ac:dyDescent="0.25">
      <c r="A455" s="10">
        <f t="shared" si="35"/>
        <v>450</v>
      </c>
      <c r="B455" s="11">
        <f t="shared" si="35"/>
        <v>22</v>
      </c>
      <c r="C455" s="12" t="s">
        <v>549</v>
      </c>
      <c r="D455" s="13" t="s">
        <v>1472</v>
      </c>
      <c r="E455" s="14" t="s">
        <v>126</v>
      </c>
      <c r="F455" s="15" t="s">
        <v>127</v>
      </c>
      <c r="G455" s="16" t="s">
        <v>55</v>
      </c>
      <c r="H455" s="235" t="s">
        <v>71</v>
      </c>
      <c r="I455" s="17" t="s">
        <v>582</v>
      </c>
      <c r="J455" s="228">
        <v>19465</v>
      </c>
      <c r="K455" s="18" t="s">
        <v>836</v>
      </c>
      <c r="L455" s="19" t="s">
        <v>51</v>
      </c>
      <c r="M455" s="213">
        <v>2023</v>
      </c>
      <c r="N455" s="20">
        <v>999</v>
      </c>
      <c r="O455" s="185">
        <v>74</v>
      </c>
      <c r="P455" s="222">
        <v>5</v>
      </c>
      <c r="Q455" s="21">
        <v>45224</v>
      </c>
      <c r="R455" s="22">
        <v>46320</v>
      </c>
      <c r="S455" s="164">
        <v>45954</v>
      </c>
      <c r="T455" s="165">
        <v>45954</v>
      </c>
      <c r="U455" s="23" t="s">
        <v>73</v>
      </c>
      <c r="V455" s="59" t="s">
        <v>91</v>
      </c>
      <c r="W455" s="127"/>
      <c r="X455" s="281">
        <v>70400</v>
      </c>
      <c r="Z455" s="260"/>
      <c r="AA455" s="261"/>
      <c r="AB455" s="261"/>
      <c r="AC455" s="262"/>
      <c r="AD455" s="275">
        <f t="shared" si="36"/>
        <v>0</v>
      </c>
    </row>
    <row r="456" spans="1:30" ht="26.1" customHeight="1" x14ac:dyDescent="0.25">
      <c r="A456" s="10">
        <f t="shared" si="35"/>
        <v>451</v>
      </c>
      <c r="B456" s="11">
        <f t="shared" si="35"/>
        <v>23</v>
      </c>
      <c r="C456" s="12" t="s">
        <v>549</v>
      </c>
      <c r="D456" s="13" t="s">
        <v>1473</v>
      </c>
      <c r="E456" s="14" t="s">
        <v>126</v>
      </c>
      <c r="F456" s="15" t="s">
        <v>127</v>
      </c>
      <c r="G456" s="16" t="s">
        <v>55</v>
      </c>
      <c r="H456" s="235" t="s">
        <v>71</v>
      </c>
      <c r="I456" s="17" t="s">
        <v>583</v>
      </c>
      <c r="J456" s="228">
        <v>20334</v>
      </c>
      <c r="K456" s="18" t="s">
        <v>836</v>
      </c>
      <c r="L456" s="19" t="s">
        <v>51</v>
      </c>
      <c r="M456" s="213">
        <v>2023</v>
      </c>
      <c r="N456" s="20">
        <v>999</v>
      </c>
      <c r="O456" s="185">
        <v>74</v>
      </c>
      <c r="P456" s="222">
        <v>5</v>
      </c>
      <c r="Q456" s="21">
        <v>45224</v>
      </c>
      <c r="R456" s="22">
        <v>46320</v>
      </c>
      <c r="S456" s="164">
        <v>45954</v>
      </c>
      <c r="T456" s="165">
        <v>45954</v>
      </c>
      <c r="U456" s="23" t="s">
        <v>73</v>
      </c>
      <c r="V456" s="59" t="s">
        <v>91</v>
      </c>
      <c r="W456" s="127"/>
      <c r="X456" s="281">
        <v>70200</v>
      </c>
      <c r="Z456" s="260"/>
      <c r="AA456" s="261"/>
      <c r="AB456" s="261"/>
      <c r="AC456" s="262"/>
      <c r="AD456" s="275">
        <f t="shared" si="36"/>
        <v>0</v>
      </c>
    </row>
    <row r="457" spans="1:30" ht="26.1" customHeight="1" x14ac:dyDescent="0.25">
      <c r="A457" s="10">
        <f t="shared" ref="A457:B472" si="37">A456+1</f>
        <v>452</v>
      </c>
      <c r="B457" s="11">
        <f t="shared" si="37"/>
        <v>24</v>
      </c>
      <c r="C457" s="12" t="s">
        <v>549</v>
      </c>
      <c r="D457" s="13" t="s">
        <v>1248</v>
      </c>
      <c r="E457" s="14" t="s">
        <v>67</v>
      </c>
      <c r="F457" s="15" t="s">
        <v>68</v>
      </c>
      <c r="G457" s="16" t="s">
        <v>64</v>
      </c>
      <c r="H457" s="235" t="s">
        <v>71</v>
      </c>
      <c r="I457" s="17" t="s">
        <v>569</v>
      </c>
      <c r="J457" s="228">
        <v>94502</v>
      </c>
      <c r="K457" s="18" t="s">
        <v>50</v>
      </c>
      <c r="L457" s="19" t="s">
        <v>51</v>
      </c>
      <c r="M457" s="213">
        <v>2020</v>
      </c>
      <c r="N457" s="20">
        <v>1300</v>
      </c>
      <c r="O457" s="185">
        <v>96</v>
      </c>
      <c r="P457" s="222">
        <v>5</v>
      </c>
      <c r="Q457" s="21">
        <v>44154</v>
      </c>
      <c r="R457" s="22">
        <v>45248</v>
      </c>
      <c r="S457" s="164">
        <v>45979</v>
      </c>
      <c r="T457" s="165">
        <v>45979</v>
      </c>
      <c r="U457" s="23" t="s">
        <v>70</v>
      </c>
      <c r="V457" s="59" t="s">
        <v>37</v>
      </c>
      <c r="W457" s="127"/>
      <c r="X457" s="281">
        <v>52800</v>
      </c>
      <c r="Z457" s="260"/>
      <c r="AA457" s="261"/>
      <c r="AB457" s="261"/>
      <c r="AC457" s="262"/>
      <c r="AD457" s="275">
        <f t="shared" si="36"/>
        <v>0</v>
      </c>
    </row>
    <row r="458" spans="1:30" ht="26.1" customHeight="1" x14ac:dyDescent="0.25">
      <c r="A458" s="10">
        <f t="shared" si="37"/>
        <v>453</v>
      </c>
      <c r="B458" s="11">
        <f t="shared" si="37"/>
        <v>25</v>
      </c>
      <c r="C458" s="12" t="s">
        <v>549</v>
      </c>
      <c r="D458" s="13" t="s">
        <v>1249</v>
      </c>
      <c r="E458" s="14" t="s">
        <v>67</v>
      </c>
      <c r="F458" s="15" t="s">
        <v>68</v>
      </c>
      <c r="G458" s="16" t="s">
        <v>64</v>
      </c>
      <c r="H458" s="235" t="s">
        <v>71</v>
      </c>
      <c r="I458" s="17" t="s">
        <v>570</v>
      </c>
      <c r="J458" s="228">
        <v>118230</v>
      </c>
      <c r="K458" s="18" t="s">
        <v>50</v>
      </c>
      <c r="L458" s="19" t="s">
        <v>51</v>
      </c>
      <c r="M458" s="213">
        <v>2020</v>
      </c>
      <c r="N458" s="20">
        <v>1300</v>
      </c>
      <c r="O458" s="185">
        <v>96</v>
      </c>
      <c r="P458" s="222">
        <v>5</v>
      </c>
      <c r="Q458" s="21">
        <v>44154</v>
      </c>
      <c r="R458" s="22">
        <v>45248</v>
      </c>
      <c r="S458" s="164">
        <v>45979</v>
      </c>
      <c r="T458" s="165">
        <v>45979</v>
      </c>
      <c r="U458" s="23" t="s">
        <v>70</v>
      </c>
      <c r="V458" s="59" t="s">
        <v>37</v>
      </c>
      <c r="W458" s="127"/>
      <c r="X458" s="281">
        <v>49900</v>
      </c>
      <c r="Z458" s="260"/>
      <c r="AA458" s="261"/>
      <c r="AB458" s="261"/>
      <c r="AC458" s="262"/>
      <c r="AD458" s="275">
        <f t="shared" si="36"/>
        <v>0</v>
      </c>
    </row>
    <row r="459" spans="1:30" ht="26.1" customHeight="1" x14ac:dyDescent="0.25">
      <c r="A459" s="10">
        <f t="shared" si="37"/>
        <v>454</v>
      </c>
      <c r="B459" s="11">
        <f t="shared" si="37"/>
        <v>26</v>
      </c>
      <c r="C459" s="12" t="s">
        <v>549</v>
      </c>
      <c r="D459" s="13" t="s">
        <v>1250</v>
      </c>
      <c r="E459" s="14" t="s">
        <v>67</v>
      </c>
      <c r="F459" s="15" t="s">
        <v>68</v>
      </c>
      <c r="G459" s="16" t="s">
        <v>64</v>
      </c>
      <c r="H459" s="235" t="s">
        <v>71</v>
      </c>
      <c r="I459" s="17" t="s">
        <v>571</v>
      </c>
      <c r="J459" s="228">
        <v>159633</v>
      </c>
      <c r="K459" s="18" t="s">
        <v>50</v>
      </c>
      <c r="L459" s="19" t="s">
        <v>51</v>
      </c>
      <c r="M459" s="213">
        <v>2020</v>
      </c>
      <c r="N459" s="20">
        <v>1300</v>
      </c>
      <c r="O459" s="185">
        <v>96</v>
      </c>
      <c r="P459" s="222">
        <v>5</v>
      </c>
      <c r="Q459" s="21">
        <v>44154</v>
      </c>
      <c r="R459" s="22">
        <v>45248</v>
      </c>
      <c r="S459" s="164">
        <v>45979</v>
      </c>
      <c r="T459" s="165">
        <v>45979</v>
      </c>
      <c r="U459" s="23" t="s">
        <v>70</v>
      </c>
      <c r="V459" s="59" t="s">
        <v>37</v>
      </c>
      <c r="W459" s="127"/>
      <c r="X459" s="281">
        <v>44800</v>
      </c>
      <c r="Z459" s="260"/>
      <c r="AA459" s="261"/>
      <c r="AB459" s="261"/>
      <c r="AC459" s="262"/>
      <c r="AD459" s="275">
        <f t="shared" si="36"/>
        <v>0</v>
      </c>
    </row>
    <row r="460" spans="1:30" ht="26.1" customHeight="1" x14ac:dyDescent="0.25">
      <c r="A460" s="10">
        <f t="shared" si="37"/>
        <v>455</v>
      </c>
      <c r="B460" s="11">
        <f t="shared" si="37"/>
        <v>27</v>
      </c>
      <c r="C460" s="12" t="s">
        <v>549</v>
      </c>
      <c r="D460" s="13" t="s">
        <v>1056</v>
      </c>
      <c r="E460" s="14" t="s">
        <v>67</v>
      </c>
      <c r="F460" s="15" t="s">
        <v>68</v>
      </c>
      <c r="G460" s="16" t="s">
        <v>64</v>
      </c>
      <c r="H460" s="235" t="s">
        <v>71</v>
      </c>
      <c r="I460" s="17" t="s">
        <v>560</v>
      </c>
      <c r="J460" s="228">
        <v>131614</v>
      </c>
      <c r="K460" s="18" t="s">
        <v>50</v>
      </c>
      <c r="L460" s="19" t="s">
        <v>196</v>
      </c>
      <c r="M460" s="213">
        <v>2018</v>
      </c>
      <c r="N460" s="20">
        <v>1600</v>
      </c>
      <c r="O460" s="185">
        <v>84</v>
      </c>
      <c r="P460" s="222">
        <v>5</v>
      </c>
      <c r="Q460" s="21">
        <v>43440</v>
      </c>
      <c r="R460" s="22">
        <v>44535</v>
      </c>
      <c r="S460" s="164">
        <v>45996</v>
      </c>
      <c r="T460" s="165">
        <v>45996</v>
      </c>
      <c r="U460" s="23" t="s">
        <v>52</v>
      </c>
      <c r="V460" s="59" t="s">
        <v>53</v>
      </c>
      <c r="W460" s="127"/>
      <c r="X460" s="281">
        <v>42200</v>
      </c>
      <c r="Z460" s="260"/>
      <c r="AA460" s="261"/>
      <c r="AB460" s="261"/>
      <c r="AC460" s="262"/>
      <c r="AD460" s="275">
        <f t="shared" si="36"/>
        <v>0</v>
      </c>
    </row>
    <row r="461" spans="1:30" ht="26.1" customHeight="1" x14ac:dyDescent="0.25">
      <c r="A461" s="10">
        <f t="shared" si="37"/>
        <v>456</v>
      </c>
      <c r="B461" s="11">
        <f t="shared" si="37"/>
        <v>28</v>
      </c>
      <c r="C461" s="12" t="s">
        <v>549</v>
      </c>
      <c r="D461" s="13" t="s">
        <v>1057</v>
      </c>
      <c r="E461" s="14" t="s">
        <v>67</v>
      </c>
      <c r="F461" s="15" t="s">
        <v>68</v>
      </c>
      <c r="G461" s="16" t="s">
        <v>64</v>
      </c>
      <c r="H461" s="235" t="s">
        <v>71</v>
      </c>
      <c r="I461" s="17" t="s">
        <v>561</v>
      </c>
      <c r="J461" s="228">
        <v>155237</v>
      </c>
      <c r="K461" s="18" t="s">
        <v>50</v>
      </c>
      <c r="L461" s="19" t="s">
        <v>196</v>
      </c>
      <c r="M461" s="213">
        <v>2018</v>
      </c>
      <c r="N461" s="20">
        <v>1600</v>
      </c>
      <c r="O461" s="185">
        <v>84</v>
      </c>
      <c r="P461" s="222">
        <v>5</v>
      </c>
      <c r="Q461" s="21">
        <v>43440</v>
      </c>
      <c r="R461" s="22">
        <v>44535</v>
      </c>
      <c r="S461" s="164">
        <v>45996</v>
      </c>
      <c r="T461" s="165">
        <v>45996</v>
      </c>
      <c r="U461" s="23" t="s">
        <v>52</v>
      </c>
      <c r="V461" s="59" t="s">
        <v>53</v>
      </c>
      <c r="W461" s="127"/>
      <c r="X461" s="281">
        <v>40100</v>
      </c>
      <c r="Z461" s="260"/>
      <c r="AA461" s="261"/>
      <c r="AB461" s="261"/>
      <c r="AC461" s="262"/>
      <c r="AD461" s="275">
        <f t="shared" si="36"/>
        <v>0</v>
      </c>
    </row>
    <row r="462" spans="1:30" ht="26.1" customHeight="1" x14ac:dyDescent="0.25">
      <c r="A462" s="10">
        <f t="shared" si="37"/>
        <v>457</v>
      </c>
      <c r="B462" s="11">
        <f t="shared" si="37"/>
        <v>29</v>
      </c>
      <c r="C462" s="12" t="s">
        <v>549</v>
      </c>
      <c r="D462" s="13" t="s">
        <v>1058</v>
      </c>
      <c r="E462" s="14" t="s">
        <v>67</v>
      </c>
      <c r="F462" s="15" t="s">
        <v>68</v>
      </c>
      <c r="G462" s="16" t="s">
        <v>64</v>
      </c>
      <c r="H462" s="235" t="s">
        <v>71</v>
      </c>
      <c r="I462" s="17" t="s">
        <v>562</v>
      </c>
      <c r="J462" s="228">
        <v>176893</v>
      </c>
      <c r="K462" s="18" t="s">
        <v>50</v>
      </c>
      <c r="L462" s="19" t="s">
        <v>196</v>
      </c>
      <c r="M462" s="213">
        <v>2018</v>
      </c>
      <c r="N462" s="20">
        <v>1600</v>
      </c>
      <c r="O462" s="185">
        <v>84</v>
      </c>
      <c r="P462" s="222">
        <v>5</v>
      </c>
      <c r="Q462" s="21">
        <v>43440</v>
      </c>
      <c r="R462" s="22">
        <v>44535</v>
      </c>
      <c r="S462" s="164">
        <v>45996</v>
      </c>
      <c r="T462" s="165">
        <v>45996</v>
      </c>
      <c r="U462" s="23" t="s">
        <v>52</v>
      </c>
      <c r="V462" s="59" t="s">
        <v>53</v>
      </c>
      <c r="W462" s="127"/>
      <c r="X462" s="281">
        <v>38200</v>
      </c>
      <c r="Z462" s="260"/>
      <c r="AA462" s="261"/>
      <c r="AB462" s="261"/>
      <c r="AC462" s="262"/>
      <c r="AD462" s="275">
        <f t="shared" si="36"/>
        <v>0</v>
      </c>
    </row>
    <row r="463" spans="1:30" ht="26.1" customHeight="1" x14ac:dyDescent="0.25">
      <c r="A463" s="10">
        <f t="shared" si="37"/>
        <v>458</v>
      </c>
      <c r="B463" s="11">
        <f t="shared" si="37"/>
        <v>30</v>
      </c>
      <c r="C463" s="12" t="s">
        <v>549</v>
      </c>
      <c r="D463" s="13" t="s">
        <v>1059</v>
      </c>
      <c r="E463" s="14" t="s">
        <v>67</v>
      </c>
      <c r="F463" s="15" t="s">
        <v>68</v>
      </c>
      <c r="G463" s="16" t="s">
        <v>64</v>
      </c>
      <c r="H463" s="235" t="s">
        <v>71</v>
      </c>
      <c r="I463" s="17" t="s">
        <v>563</v>
      </c>
      <c r="J463" s="228">
        <v>151840</v>
      </c>
      <c r="K463" s="18" t="s">
        <v>50</v>
      </c>
      <c r="L463" s="19" t="s">
        <v>196</v>
      </c>
      <c r="M463" s="213">
        <v>2018</v>
      </c>
      <c r="N463" s="20">
        <v>1600</v>
      </c>
      <c r="O463" s="185">
        <v>84</v>
      </c>
      <c r="P463" s="222">
        <v>5</v>
      </c>
      <c r="Q463" s="21">
        <v>43440</v>
      </c>
      <c r="R463" s="22">
        <v>44535</v>
      </c>
      <c r="S463" s="164">
        <v>45996</v>
      </c>
      <c r="T463" s="165">
        <v>45996</v>
      </c>
      <c r="U463" s="23" t="s">
        <v>52</v>
      </c>
      <c r="V463" s="59" t="s">
        <v>53</v>
      </c>
      <c r="W463" s="127"/>
      <c r="X463" s="281">
        <v>40400</v>
      </c>
      <c r="Z463" s="260"/>
      <c r="AA463" s="261"/>
      <c r="AB463" s="261"/>
      <c r="AC463" s="262"/>
      <c r="AD463" s="275">
        <f t="shared" si="36"/>
        <v>0</v>
      </c>
    </row>
    <row r="464" spans="1:30" ht="26.1" customHeight="1" x14ac:dyDescent="0.25">
      <c r="A464" s="10">
        <f t="shared" si="37"/>
        <v>459</v>
      </c>
      <c r="B464" s="11">
        <f t="shared" si="37"/>
        <v>31</v>
      </c>
      <c r="C464" s="12" t="s">
        <v>549</v>
      </c>
      <c r="D464" s="13" t="s">
        <v>883</v>
      </c>
      <c r="E464" s="14" t="s">
        <v>126</v>
      </c>
      <c r="F464" s="15" t="s">
        <v>68</v>
      </c>
      <c r="G464" s="16" t="s">
        <v>64</v>
      </c>
      <c r="H464" s="235" t="s">
        <v>71</v>
      </c>
      <c r="I464" s="17" t="s">
        <v>553</v>
      </c>
      <c r="J464" s="228">
        <v>216714</v>
      </c>
      <c r="K464" s="18" t="s">
        <v>50</v>
      </c>
      <c r="L464" s="19" t="s">
        <v>196</v>
      </c>
      <c r="M464" s="213">
        <v>2013</v>
      </c>
      <c r="N464" s="20">
        <v>1600</v>
      </c>
      <c r="O464" s="185">
        <v>77</v>
      </c>
      <c r="P464" s="222">
        <v>5</v>
      </c>
      <c r="Q464" s="21">
        <v>41620</v>
      </c>
      <c r="R464" s="22">
        <v>44543</v>
      </c>
      <c r="S464" s="164">
        <v>46001</v>
      </c>
      <c r="T464" s="165">
        <v>46001</v>
      </c>
      <c r="U464" s="23" t="s">
        <v>70</v>
      </c>
      <c r="V464" s="59" t="s">
        <v>53</v>
      </c>
      <c r="W464" s="127"/>
      <c r="X464" s="281">
        <v>25600</v>
      </c>
      <c r="Z464" s="260"/>
      <c r="AA464" s="261"/>
      <c r="AB464" s="261"/>
      <c r="AC464" s="262"/>
      <c r="AD464" s="275">
        <f t="shared" si="36"/>
        <v>0</v>
      </c>
    </row>
    <row r="465" spans="1:30" ht="26.1" customHeight="1" x14ac:dyDescent="0.25">
      <c r="A465" s="10">
        <f t="shared" si="37"/>
        <v>460</v>
      </c>
      <c r="B465" s="11">
        <f t="shared" si="37"/>
        <v>32</v>
      </c>
      <c r="C465" s="12" t="s">
        <v>549</v>
      </c>
      <c r="D465" s="13" t="s">
        <v>884</v>
      </c>
      <c r="E465" s="14" t="s">
        <v>126</v>
      </c>
      <c r="F465" s="15" t="s">
        <v>68</v>
      </c>
      <c r="G465" s="16" t="s">
        <v>64</v>
      </c>
      <c r="H465" s="235" t="s">
        <v>71</v>
      </c>
      <c r="I465" s="17" t="s">
        <v>554</v>
      </c>
      <c r="J465" s="228">
        <v>201566</v>
      </c>
      <c r="K465" s="18" t="s">
        <v>50</v>
      </c>
      <c r="L465" s="19" t="s">
        <v>196</v>
      </c>
      <c r="M465" s="213">
        <v>2013</v>
      </c>
      <c r="N465" s="20">
        <v>1600</v>
      </c>
      <c r="O465" s="185">
        <v>77</v>
      </c>
      <c r="P465" s="222">
        <v>5</v>
      </c>
      <c r="Q465" s="21">
        <v>41620</v>
      </c>
      <c r="R465" s="22">
        <v>44536</v>
      </c>
      <c r="S465" s="164">
        <v>46001</v>
      </c>
      <c r="T465" s="165">
        <v>46001</v>
      </c>
      <c r="U465" s="23" t="s">
        <v>70</v>
      </c>
      <c r="V465" s="59" t="s">
        <v>55</v>
      </c>
      <c r="W465" s="127"/>
      <c r="X465" s="281">
        <v>26400</v>
      </c>
      <c r="Z465" s="260"/>
      <c r="AA465" s="261"/>
      <c r="AB465" s="261"/>
      <c r="AC465" s="262"/>
      <c r="AD465" s="275">
        <f t="shared" si="36"/>
        <v>0</v>
      </c>
    </row>
    <row r="466" spans="1:30" ht="26.1" customHeight="1" x14ac:dyDescent="0.25">
      <c r="A466" s="10">
        <f t="shared" si="37"/>
        <v>461</v>
      </c>
      <c r="B466" s="11">
        <f t="shared" si="37"/>
        <v>33</v>
      </c>
      <c r="C466" s="12" t="s">
        <v>549</v>
      </c>
      <c r="D466" s="13" t="s">
        <v>1060</v>
      </c>
      <c r="E466" s="14" t="s">
        <v>67</v>
      </c>
      <c r="F466" s="15" t="s">
        <v>68</v>
      </c>
      <c r="G466" s="16" t="s">
        <v>64</v>
      </c>
      <c r="H466" s="235" t="s">
        <v>71</v>
      </c>
      <c r="I466" s="17" t="s">
        <v>559</v>
      </c>
      <c r="J466" s="228">
        <v>216693</v>
      </c>
      <c r="K466" s="18" t="s">
        <v>50</v>
      </c>
      <c r="L466" s="19" t="s">
        <v>196</v>
      </c>
      <c r="M466" s="213">
        <v>2018</v>
      </c>
      <c r="N466" s="20">
        <v>1600</v>
      </c>
      <c r="O466" s="185">
        <v>84</v>
      </c>
      <c r="P466" s="222">
        <v>5</v>
      </c>
      <c r="Q466" s="21">
        <v>43446</v>
      </c>
      <c r="R466" s="22">
        <v>44542</v>
      </c>
      <c r="S466" s="164">
        <v>46002</v>
      </c>
      <c r="T466" s="165">
        <v>46002</v>
      </c>
      <c r="U466" s="23" t="s">
        <v>52</v>
      </c>
      <c r="V466" s="59" t="s">
        <v>53</v>
      </c>
      <c r="W466" s="127"/>
      <c r="X466" s="281">
        <v>34600</v>
      </c>
      <c r="Z466" s="260"/>
      <c r="AA466" s="261"/>
      <c r="AB466" s="261"/>
      <c r="AC466" s="262"/>
      <c r="AD466" s="275">
        <f t="shared" si="36"/>
        <v>0</v>
      </c>
    </row>
    <row r="467" spans="1:30" ht="26.1" customHeight="1" x14ac:dyDescent="0.25">
      <c r="A467" s="10">
        <f t="shared" si="37"/>
        <v>462</v>
      </c>
      <c r="B467" s="11">
        <f t="shared" si="37"/>
        <v>34</v>
      </c>
      <c r="C467" s="12" t="s">
        <v>549</v>
      </c>
      <c r="D467" s="13" t="s">
        <v>1474</v>
      </c>
      <c r="E467" s="14" t="s">
        <v>46</v>
      </c>
      <c r="F467" s="15" t="s">
        <v>47</v>
      </c>
      <c r="G467" s="16" t="s">
        <v>48</v>
      </c>
      <c r="H467" s="235" t="s">
        <v>71</v>
      </c>
      <c r="I467" s="17" t="s">
        <v>584</v>
      </c>
      <c r="J467" s="228">
        <v>23780</v>
      </c>
      <c r="K467" s="18" t="s">
        <v>50</v>
      </c>
      <c r="L467" s="19" t="s">
        <v>51</v>
      </c>
      <c r="M467" s="213">
        <v>2023</v>
      </c>
      <c r="N467" s="20">
        <v>1500</v>
      </c>
      <c r="O467" s="185">
        <v>110</v>
      </c>
      <c r="P467" s="222">
        <v>5</v>
      </c>
      <c r="Q467" s="21">
        <v>45278</v>
      </c>
      <c r="R467" s="22">
        <v>46374</v>
      </c>
      <c r="S467" s="164">
        <v>46008</v>
      </c>
      <c r="T467" s="165">
        <v>46008</v>
      </c>
      <c r="U467" s="23" t="s">
        <v>73</v>
      </c>
      <c r="V467" s="59" t="s">
        <v>53</v>
      </c>
      <c r="W467" s="124"/>
      <c r="X467" s="281">
        <v>91200</v>
      </c>
      <c r="Z467" s="260"/>
      <c r="AA467" s="261"/>
      <c r="AB467" s="261"/>
      <c r="AC467" s="262"/>
      <c r="AD467" s="275">
        <f t="shared" si="36"/>
        <v>0</v>
      </c>
    </row>
    <row r="468" spans="1:30" ht="26.1" customHeight="1" x14ac:dyDescent="0.25">
      <c r="A468" s="10">
        <f t="shared" si="37"/>
        <v>463</v>
      </c>
      <c r="B468" s="11">
        <f t="shared" si="37"/>
        <v>35</v>
      </c>
      <c r="C468" s="12" t="s">
        <v>549</v>
      </c>
      <c r="D468" s="13" t="s">
        <v>1513</v>
      </c>
      <c r="E468" s="14" t="s">
        <v>85</v>
      </c>
      <c r="F468" s="15" t="s">
        <v>180</v>
      </c>
      <c r="G468" s="16" t="s">
        <v>64</v>
      </c>
      <c r="H468" s="235" t="s">
        <v>71</v>
      </c>
      <c r="I468" s="17" t="s">
        <v>586</v>
      </c>
      <c r="J468" s="228">
        <v>1216</v>
      </c>
      <c r="K468" s="18" t="s">
        <v>182</v>
      </c>
      <c r="L468" s="19" t="s">
        <v>183</v>
      </c>
      <c r="M468" s="213">
        <v>2024</v>
      </c>
      <c r="N468" s="20" t="s">
        <v>184</v>
      </c>
      <c r="O468" s="185">
        <v>118</v>
      </c>
      <c r="P468" s="222">
        <v>5</v>
      </c>
      <c r="Q468" s="21">
        <v>45629</v>
      </c>
      <c r="R468" s="22">
        <v>46724</v>
      </c>
      <c r="S468" s="164">
        <v>45993</v>
      </c>
      <c r="T468" s="165">
        <v>45993</v>
      </c>
      <c r="U468" s="23" t="s">
        <v>73</v>
      </c>
      <c r="V468" s="59" t="s">
        <v>91</v>
      </c>
      <c r="W468" s="127"/>
      <c r="X468" s="281">
        <v>178000</v>
      </c>
      <c r="Z468" s="260"/>
      <c r="AA468" s="261"/>
      <c r="AB468" s="261"/>
      <c r="AC468" s="262"/>
      <c r="AD468" s="275">
        <f t="shared" si="36"/>
        <v>0</v>
      </c>
    </row>
    <row r="469" spans="1:30" ht="26.1" customHeight="1" x14ac:dyDescent="0.25">
      <c r="A469" s="10">
        <f t="shared" si="37"/>
        <v>464</v>
      </c>
      <c r="B469" s="11">
        <f t="shared" si="37"/>
        <v>36</v>
      </c>
      <c r="C469" s="60" t="s">
        <v>549</v>
      </c>
      <c r="D469" s="61" t="s">
        <v>1514</v>
      </c>
      <c r="E469" s="62" t="s">
        <v>67</v>
      </c>
      <c r="F469" s="63" t="s">
        <v>68</v>
      </c>
      <c r="G469" s="64" t="s">
        <v>64</v>
      </c>
      <c r="H469" s="239" t="s">
        <v>71</v>
      </c>
      <c r="I469" s="65" t="s">
        <v>585</v>
      </c>
      <c r="J469" s="233">
        <v>317</v>
      </c>
      <c r="K469" s="66" t="s">
        <v>131</v>
      </c>
      <c r="L469" s="25" t="s">
        <v>51</v>
      </c>
      <c r="M469" s="220">
        <v>2024</v>
      </c>
      <c r="N469" s="183">
        <v>1.2</v>
      </c>
      <c r="O469" s="189">
        <v>96</v>
      </c>
      <c r="P469" s="226">
        <v>5</v>
      </c>
      <c r="Q469" s="68">
        <v>45637</v>
      </c>
      <c r="R469" s="69">
        <v>46732</v>
      </c>
      <c r="S469" s="177">
        <v>46001</v>
      </c>
      <c r="T469" s="168">
        <v>46001</v>
      </c>
      <c r="U469" s="70" t="s">
        <v>73</v>
      </c>
      <c r="V469" s="71" t="s">
        <v>91</v>
      </c>
      <c r="W469" s="131"/>
      <c r="X469" s="281">
        <v>97000</v>
      </c>
      <c r="Z469" s="260"/>
      <c r="AA469" s="261"/>
      <c r="AB469" s="261"/>
      <c r="AC469" s="262"/>
      <c r="AD469" s="275">
        <f t="shared" si="36"/>
        <v>0</v>
      </c>
    </row>
    <row r="470" spans="1:30" ht="26.1" customHeight="1" thickBot="1" x14ac:dyDescent="0.3">
      <c r="A470" s="10">
        <f t="shared" si="37"/>
        <v>465</v>
      </c>
      <c r="B470" s="11">
        <f t="shared" si="37"/>
        <v>37</v>
      </c>
      <c r="C470" s="140" t="s">
        <v>549</v>
      </c>
      <c r="D470" s="142" t="s">
        <v>852</v>
      </c>
      <c r="E470" s="144" t="s">
        <v>334</v>
      </c>
      <c r="F470" s="146" t="s">
        <v>500</v>
      </c>
      <c r="G470" s="148" t="s">
        <v>55</v>
      </c>
      <c r="H470" s="240" t="s">
        <v>71</v>
      </c>
      <c r="I470" s="150" t="s">
        <v>550</v>
      </c>
      <c r="J470" s="234">
        <v>246143</v>
      </c>
      <c r="K470" s="152" t="s">
        <v>50</v>
      </c>
      <c r="L470" s="138" t="s">
        <v>196</v>
      </c>
      <c r="M470" s="221">
        <v>2010</v>
      </c>
      <c r="N470" s="184">
        <v>1400</v>
      </c>
      <c r="O470" s="190">
        <v>63</v>
      </c>
      <c r="P470" s="227">
        <v>5</v>
      </c>
      <c r="Q470" s="154">
        <v>40491</v>
      </c>
      <c r="R470" s="156">
        <v>44499</v>
      </c>
      <c r="S470" s="178">
        <v>46053</v>
      </c>
      <c r="T470" s="179">
        <v>46053</v>
      </c>
      <c r="U470" s="158" t="s">
        <v>52</v>
      </c>
      <c r="V470" s="160" t="s">
        <v>97</v>
      </c>
      <c r="W470" s="163"/>
      <c r="X470" s="282">
        <v>10700</v>
      </c>
      <c r="Z470" s="257"/>
      <c r="AA470" s="258"/>
      <c r="AB470" s="258"/>
      <c r="AC470" s="263"/>
      <c r="AD470" s="274">
        <f t="shared" si="36"/>
        <v>0</v>
      </c>
    </row>
    <row r="471" spans="1:30" ht="26.1" customHeight="1" x14ac:dyDescent="0.25">
      <c r="A471" s="10">
        <f t="shared" si="37"/>
        <v>466</v>
      </c>
      <c r="B471" s="11">
        <v>1</v>
      </c>
      <c r="C471" s="12" t="s">
        <v>587</v>
      </c>
      <c r="D471" s="13" t="s">
        <v>959</v>
      </c>
      <c r="E471" s="14" t="s">
        <v>588</v>
      </c>
      <c r="F471" s="15" t="s">
        <v>589</v>
      </c>
      <c r="G471" s="16" t="s">
        <v>64</v>
      </c>
      <c r="H471" s="235" t="s">
        <v>71</v>
      </c>
      <c r="I471" s="17" t="s">
        <v>590</v>
      </c>
      <c r="J471" s="228">
        <v>249413</v>
      </c>
      <c r="K471" s="18" t="s">
        <v>50</v>
      </c>
      <c r="L471" s="19" t="s">
        <v>196</v>
      </c>
      <c r="M471" s="213">
        <v>2015</v>
      </c>
      <c r="N471" s="20">
        <v>2000</v>
      </c>
      <c r="O471" s="185">
        <v>122</v>
      </c>
      <c r="P471" s="222">
        <v>5</v>
      </c>
      <c r="Q471" s="21">
        <v>42137</v>
      </c>
      <c r="R471" s="22">
        <v>45805</v>
      </c>
      <c r="S471" s="164">
        <v>45789</v>
      </c>
      <c r="T471" s="165">
        <v>45789</v>
      </c>
      <c r="U471" s="23" t="s">
        <v>52</v>
      </c>
      <c r="V471" s="24" t="s">
        <v>591</v>
      </c>
      <c r="W471" s="127"/>
      <c r="X471" s="283">
        <v>39100</v>
      </c>
      <c r="Z471" s="253"/>
      <c r="AA471" s="254"/>
      <c r="AB471" s="254"/>
      <c r="AC471" s="276"/>
      <c r="AD471" s="272">
        <f t="shared" si="36"/>
        <v>0</v>
      </c>
    </row>
    <row r="472" spans="1:30" ht="26.1" customHeight="1" x14ac:dyDescent="0.25">
      <c r="A472" s="10">
        <f t="shared" si="37"/>
        <v>467</v>
      </c>
      <c r="B472" s="11">
        <f>B471+1</f>
        <v>2</v>
      </c>
      <c r="C472" s="12" t="s">
        <v>587</v>
      </c>
      <c r="D472" s="13" t="s">
        <v>1005</v>
      </c>
      <c r="E472" s="14" t="s">
        <v>67</v>
      </c>
      <c r="F472" s="15" t="s">
        <v>68</v>
      </c>
      <c r="G472" s="16" t="s">
        <v>64</v>
      </c>
      <c r="H472" s="235" t="s">
        <v>71</v>
      </c>
      <c r="I472" s="17" t="s">
        <v>595</v>
      </c>
      <c r="J472" s="228">
        <v>192676</v>
      </c>
      <c r="K472" s="18" t="s">
        <v>50</v>
      </c>
      <c r="L472" s="19" t="s">
        <v>51</v>
      </c>
      <c r="M472" s="213">
        <v>2017</v>
      </c>
      <c r="N472" s="20">
        <v>1600</v>
      </c>
      <c r="O472" s="185">
        <v>77</v>
      </c>
      <c r="P472" s="222">
        <v>5</v>
      </c>
      <c r="Q472" s="21">
        <v>42884</v>
      </c>
      <c r="R472" s="22">
        <v>45923</v>
      </c>
      <c r="S472" s="164">
        <v>45805</v>
      </c>
      <c r="T472" s="165">
        <v>45805</v>
      </c>
      <c r="U472" s="23" t="s">
        <v>52</v>
      </c>
      <c r="V472" s="24" t="s">
        <v>101</v>
      </c>
      <c r="W472" s="127"/>
      <c r="X472" s="281">
        <v>34400</v>
      </c>
      <c r="Z472" s="260"/>
      <c r="AA472" s="261"/>
      <c r="AB472" s="261"/>
      <c r="AC472" s="262"/>
      <c r="AD472" s="275">
        <f t="shared" si="36"/>
        <v>0</v>
      </c>
    </row>
    <row r="473" spans="1:30" ht="26.1" customHeight="1" x14ac:dyDescent="0.25">
      <c r="A473" s="10">
        <f t="shared" ref="A473:B488" si="38">A472+1</f>
        <v>468</v>
      </c>
      <c r="B473" s="11">
        <f t="shared" si="38"/>
        <v>3</v>
      </c>
      <c r="C473" s="12" t="s">
        <v>587</v>
      </c>
      <c r="D473" s="13" t="s">
        <v>1385</v>
      </c>
      <c r="E473" s="14" t="s">
        <v>67</v>
      </c>
      <c r="F473" s="15" t="s">
        <v>68</v>
      </c>
      <c r="G473" s="16" t="s">
        <v>64</v>
      </c>
      <c r="H473" s="235" t="s">
        <v>71</v>
      </c>
      <c r="I473" s="17" t="s">
        <v>609</v>
      </c>
      <c r="J473" s="228">
        <v>58219</v>
      </c>
      <c r="K473" s="18" t="s">
        <v>50</v>
      </c>
      <c r="L473" s="19" t="s">
        <v>51</v>
      </c>
      <c r="M473" s="213">
        <v>2022</v>
      </c>
      <c r="N473" s="20">
        <v>1332</v>
      </c>
      <c r="O473" s="185">
        <v>110</v>
      </c>
      <c r="P473" s="222">
        <v>5</v>
      </c>
      <c r="Q473" s="21">
        <v>44741</v>
      </c>
      <c r="R473" s="22">
        <v>45836</v>
      </c>
      <c r="S473" s="164">
        <v>45836</v>
      </c>
      <c r="T473" s="165">
        <v>45836</v>
      </c>
      <c r="U473" s="23" t="s">
        <v>73</v>
      </c>
      <c r="V473" s="24" t="s">
        <v>91</v>
      </c>
      <c r="W473" s="127"/>
      <c r="X473" s="281">
        <v>75700</v>
      </c>
      <c r="Z473" s="260"/>
      <c r="AA473" s="261"/>
      <c r="AB473" s="261"/>
      <c r="AC473" s="262"/>
      <c r="AD473" s="275">
        <f t="shared" si="36"/>
        <v>0</v>
      </c>
    </row>
    <row r="474" spans="1:30" ht="26.1" customHeight="1" x14ac:dyDescent="0.25">
      <c r="A474" s="10">
        <f t="shared" si="38"/>
        <v>469</v>
      </c>
      <c r="B474" s="11">
        <f t="shared" si="38"/>
        <v>4</v>
      </c>
      <c r="C474" s="12" t="s">
        <v>587</v>
      </c>
      <c r="D474" s="13" t="s">
        <v>1386</v>
      </c>
      <c r="E474" s="14" t="s">
        <v>67</v>
      </c>
      <c r="F474" s="15" t="s">
        <v>68</v>
      </c>
      <c r="G474" s="16" t="s">
        <v>64</v>
      </c>
      <c r="H474" s="235" t="s">
        <v>71</v>
      </c>
      <c r="I474" s="17" t="s">
        <v>610</v>
      </c>
      <c r="J474" s="228">
        <v>65545</v>
      </c>
      <c r="K474" s="18" t="s">
        <v>50</v>
      </c>
      <c r="L474" s="19" t="s">
        <v>51</v>
      </c>
      <c r="M474" s="213">
        <v>2022</v>
      </c>
      <c r="N474" s="20">
        <v>1332</v>
      </c>
      <c r="O474" s="185">
        <v>110</v>
      </c>
      <c r="P474" s="222">
        <v>5</v>
      </c>
      <c r="Q474" s="21">
        <v>44741</v>
      </c>
      <c r="R474" s="22">
        <v>45836</v>
      </c>
      <c r="S474" s="164">
        <v>45836</v>
      </c>
      <c r="T474" s="165">
        <v>45836</v>
      </c>
      <c r="U474" s="23" t="s">
        <v>73</v>
      </c>
      <c r="V474" s="24" t="s">
        <v>91</v>
      </c>
      <c r="W474" s="127"/>
      <c r="X474" s="281">
        <v>74500</v>
      </c>
      <c r="Z474" s="260"/>
      <c r="AA474" s="261"/>
      <c r="AB474" s="261"/>
      <c r="AC474" s="262"/>
      <c r="AD474" s="275">
        <f t="shared" si="36"/>
        <v>0</v>
      </c>
    </row>
    <row r="475" spans="1:30" ht="26.1" customHeight="1" x14ac:dyDescent="0.25">
      <c r="A475" s="10">
        <f t="shared" si="38"/>
        <v>470</v>
      </c>
      <c r="B475" s="11">
        <f t="shared" si="38"/>
        <v>5</v>
      </c>
      <c r="C475" s="12" t="s">
        <v>587</v>
      </c>
      <c r="D475" s="13" t="s">
        <v>1387</v>
      </c>
      <c r="E475" s="14" t="s">
        <v>67</v>
      </c>
      <c r="F475" s="15" t="s">
        <v>68</v>
      </c>
      <c r="G475" s="16" t="s">
        <v>64</v>
      </c>
      <c r="H475" s="235" t="s">
        <v>71</v>
      </c>
      <c r="I475" s="17" t="s">
        <v>611</v>
      </c>
      <c r="J475" s="228">
        <v>101834</v>
      </c>
      <c r="K475" s="18" t="s">
        <v>50</v>
      </c>
      <c r="L475" s="19" t="s">
        <v>51</v>
      </c>
      <c r="M475" s="213">
        <v>2022</v>
      </c>
      <c r="N475" s="20">
        <v>1332</v>
      </c>
      <c r="O475" s="185">
        <v>110</v>
      </c>
      <c r="P475" s="222">
        <v>5</v>
      </c>
      <c r="Q475" s="21">
        <v>44741</v>
      </c>
      <c r="R475" s="22">
        <v>45836</v>
      </c>
      <c r="S475" s="164">
        <v>45836</v>
      </c>
      <c r="T475" s="165">
        <v>45836</v>
      </c>
      <c r="U475" s="23" t="s">
        <v>73</v>
      </c>
      <c r="V475" s="24" t="s">
        <v>91</v>
      </c>
      <c r="W475" s="127"/>
      <c r="X475" s="281">
        <v>68200</v>
      </c>
      <c r="Z475" s="260"/>
      <c r="AA475" s="261"/>
      <c r="AB475" s="261"/>
      <c r="AC475" s="262"/>
      <c r="AD475" s="275">
        <f t="shared" si="36"/>
        <v>0</v>
      </c>
    </row>
    <row r="476" spans="1:30" ht="26.1" customHeight="1" x14ac:dyDescent="0.25">
      <c r="A476" s="10">
        <f t="shared" si="38"/>
        <v>471</v>
      </c>
      <c r="B476" s="11">
        <f t="shared" si="38"/>
        <v>6</v>
      </c>
      <c r="C476" s="12" t="s">
        <v>587</v>
      </c>
      <c r="D476" s="13" t="s">
        <v>1388</v>
      </c>
      <c r="E476" s="14" t="s">
        <v>67</v>
      </c>
      <c r="F476" s="15" t="s">
        <v>68</v>
      </c>
      <c r="G476" s="16" t="s">
        <v>64</v>
      </c>
      <c r="H476" s="235" t="s">
        <v>71</v>
      </c>
      <c r="I476" s="17" t="s">
        <v>612</v>
      </c>
      <c r="J476" s="228">
        <v>51060</v>
      </c>
      <c r="K476" s="18" t="s">
        <v>50</v>
      </c>
      <c r="L476" s="19" t="s">
        <v>51</v>
      </c>
      <c r="M476" s="213">
        <v>2022</v>
      </c>
      <c r="N476" s="20">
        <v>1332</v>
      </c>
      <c r="O476" s="185">
        <v>110</v>
      </c>
      <c r="P476" s="222">
        <v>5</v>
      </c>
      <c r="Q476" s="21">
        <v>44741</v>
      </c>
      <c r="R476" s="22">
        <v>45836</v>
      </c>
      <c r="S476" s="164">
        <v>45836</v>
      </c>
      <c r="T476" s="165">
        <v>45836</v>
      </c>
      <c r="U476" s="23" t="s">
        <v>73</v>
      </c>
      <c r="V476" s="24" t="s">
        <v>91</v>
      </c>
      <c r="W476" s="127"/>
      <c r="X476" s="281">
        <v>77000</v>
      </c>
      <c r="Z476" s="260"/>
      <c r="AA476" s="261"/>
      <c r="AB476" s="261"/>
      <c r="AC476" s="262"/>
      <c r="AD476" s="275">
        <f t="shared" si="36"/>
        <v>0</v>
      </c>
    </row>
    <row r="477" spans="1:30" ht="26.1" customHeight="1" x14ac:dyDescent="0.25">
      <c r="A477" s="10">
        <f t="shared" si="38"/>
        <v>472</v>
      </c>
      <c r="B477" s="11">
        <f t="shared" si="38"/>
        <v>7</v>
      </c>
      <c r="C477" s="12" t="s">
        <v>587</v>
      </c>
      <c r="D477" s="13" t="s">
        <v>1389</v>
      </c>
      <c r="E477" s="14" t="s">
        <v>67</v>
      </c>
      <c r="F477" s="15" t="s">
        <v>68</v>
      </c>
      <c r="G477" s="16" t="s">
        <v>64</v>
      </c>
      <c r="H477" s="235" t="s">
        <v>71</v>
      </c>
      <c r="I477" s="17" t="s">
        <v>613</v>
      </c>
      <c r="J477" s="228">
        <v>83943</v>
      </c>
      <c r="K477" s="18" t="s">
        <v>50</v>
      </c>
      <c r="L477" s="19" t="s">
        <v>51</v>
      </c>
      <c r="M477" s="213">
        <v>2022</v>
      </c>
      <c r="N477" s="20">
        <v>1332</v>
      </c>
      <c r="O477" s="185">
        <v>110</v>
      </c>
      <c r="P477" s="222">
        <v>5</v>
      </c>
      <c r="Q477" s="21">
        <v>44741</v>
      </c>
      <c r="R477" s="22">
        <v>45836</v>
      </c>
      <c r="S477" s="164">
        <v>45836</v>
      </c>
      <c r="T477" s="165">
        <v>45836</v>
      </c>
      <c r="U477" s="23" t="s">
        <v>73</v>
      </c>
      <c r="V477" s="24" t="s">
        <v>91</v>
      </c>
      <c r="W477" s="127"/>
      <c r="X477" s="281">
        <v>71300</v>
      </c>
      <c r="Z477" s="260"/>
      <c r="AA477" s="261"/>
      <c r="AB477" s="261"/>
      <c r="AC477" s="262"/>
      <c r="AD477" s="275">
        <f t="shared" si="36"/>
        <v>0</v>
      </c>
    </row>
    <row r="478" spans="1:30" ht="26.1" customHeight="1" x14ac:dyDescent="0.25">
      <c r="A478" s="10">
        <f t="shared" si="38"/>
        <v>473</v>
      </c>
      <c r="B478" s="11">
        <f t="shared" si="38"/>
        <v>8</v>
      </c>
      <c r="C478" s="12" t="s">
        <v>587</v>
      </c>
      <c r="D478" s="13" t="s">
        <v>1390</v>
      </c>
      <c r="E478" s="14" t="s">
        <v>46</v>
      </c>
      <c r="F478" s="15" t="s">
        <v>47</v>
      </c>
      <c r="G478" s="16" t="s">
        <v>55</v>
      </c>
      <c r="H478" s="235" t="s">
        <v>71</v>
      </c>
      <c r="I478" s="17" t="s">
        <v>614</v>
      </c>
      <c r="J478" s="228">
        <v>95668</v>
      </c>
      <c r="K478" s="18" t="s">
        <v>50</v>
      </c>
      <c r="L478" s="19" t="s">
        <v>51</v>
      </c>
      <c r="M478" s="213">
        <v>2022</v>
      </c>
      <c r="N478" s="20">
        <v>1498</v>
      </c>
      <c r="O478" s="185">
        <v>110</v>
      </c>
      <c r="P478" s="222">
        <v>5</v>
      </c>
      <c r="Q478" s="21">
        <v>44781</v>
      </c>
      <c r="R478" s="22">
        <v>45876</v>
      </c>
      <c r="S478" s="164">
        <v>45876</v>
      </c>
      <c r="T478" s="165">
        <v>45876</v>
      </c>
      <c r="U478" s="23" t="s">
        <v>73</v>
      </c>
      <c r="V478" s="24" t="s">
        <v>91</v>
      </c>
      <c r="W478" s="127"/>
      <c r="X478" s="281">
        <v>73100</v>
      </c>
      <c r="Z478" s="260"/>
      <c r="AA478" s="261"/>
      <c r="AB478" s="261"/>
      <c r="AC478" s="262"/>
      <c r="AD478" s="275">
        <f t="shared" si="36"/>
        <v>0</v>
      </c>
    </row>
    <row r="479" spans="1:30" ht="26.1" customHeight="1" x14ac:dyDescent="0.25">
      <c r="A479" s="10">
        <f t="shared" si="38"/>
        <v>474</v>
      </c>
      <c r="B479" s="11">
        <f t="shared" si="38"/>
        <v>9</v>
      </c>
      <c r="C479" s="12" t="s">
        <v>587</v>
      </c>
      <c r="D479" s="13" t="s">
        <v>1149</v>
      </c>
      <c r="E479" s="14" t="s">
        <v>67</v>
      </c>
      <c r="F479" s="15" t="s">
        <v>68</v>
      </c>
      <c r="G479" s="16" t="s">
        <v>64</v>
      </c>
      <c r="H479" s="235" t="s">
        <v>71</v>
      </c>
      <c r="I479" s="17" t="s">
        <v>601</v>
      </c>
      <c r="J479" s="228">
        <v>105589</v>
      </c>
      <c r="K479" s="18" t="s">
        <v>50</v>
      </c>
      <c r="L479" s="19" t="s">
        <v>51</v>
      </c>
      <c r="M479" s="213">
        <v>2019</v>
      </c>
      <c r="N479" s="20">
        <v>1600</v>
      </c>
      <c r="O479" s="185">
        <v>77</v>
      </c>
      <c r="P479" s="222">
        <v>5</v>
      </c>
      <c r="Q479" s="21">
        <v>43721</v>
      </c>
      <c r="R479" s="22">
        <v>45834</v>
      </c>
      <c r="S479" s="164">
        <v>45912</v>
      </c>
      <c r="T479" s="165">
        <v>45912</v>
      </c>
      <c r="U479" s="23" t="s">
        <v>52</v>
      </c>
      <c r="V479" s="24" t="s">
        <v>101</v>
      </c>
      <c r="W479" s="127"/>
      <c r="X479" s="281">
        <v>45500</v>
      </c>
      <c r="Z479" s="260"/>
      <c r="AA479" s="261"/>
      <c r="AB479" s="261"/>
      <c r="AC479" s="262"/>
      <c r="AD479" s="275">
        <f t="shared" si="36"/>
        <v>0</v>
      </c>
    </row>
    <row r="480" spans="1:30" ht="26.1" customHeight="1" x14ac:dyDescent="0.25">
      <c r="A480" s="10">
        <f t="shared" si="38"/>
        <v>475</v>
      </c>
      <c r="B480" s="11">
        <f t="shared" si="38"/>
        <v>10</v>
      </c>
      <c r="C480" s="12" t="s">
        <v>587</v>
      </c>
      <c r="D480" s="13" t="s">
        <v>1150</v>
      </c>
      <c r="E480" s="14" t="s">
        <v>67</v>
      </c>
      <c r="F480" s="15" t="s">
        <v>68</v>
      </c>
      <c r="G480" s="16" t="s">
        <v>64</v>
      </c>
      <c r="H480" s="235" t="s">
        <v>71</v>
      </c>
      <c r="I480" s="17" t="s">
        <v>602</v>
      </c>
      <c r="J480" s="228">
        <v>122070</v>
      </c>
      <c r="K480" s="18" t="s">
        <v>50</v>
      </c>
      <c r="L480" s="19" t="s">
        <v>51</v>
      </c>
      <c r="M480" s="213">
        <v>2019</v>
      </c>
      <c r="N480" s="20">
        <v>1600</v>
      </c>
      <c r="O480" s="185">
        <v>77</v>
      </c>
      <c r="P480" s="222">
        <v>5</v>
      </c>
      <c r="Q480" s="21">
        <v>43721</v>
      </c>
      <c r="R480" s="22">
        <v>45918</v>
      </c>
      <c r="S480" s="164">
        <v>45912</v>
      </c>
      <c r="T480" s="165">
        <v>45912</v>
      </c>
      <c r="U480" s="23" t="s">
        <v>52</v>
      </c>
      <c r="V480" s="24" t="s">
        <v>101</v>
      </c>
      <c r="W480" s="127"/>
      <c r="X480" s="281">
        <v>44000</v>
      </c>
      <c r="Z480" s="260"/>
      <c r="AA480" s="261"/>
      <c r="AB480" s="261"/>
      <c r="AC480" s="262"/>
      <c r="AD480" s="275">
        <f t="shared" si="36"/>
        <v>0</v>
      </c>
    </row>
    <row r="481" spans="1:30" ht="26.1" customHeight="1" x14ac:dyDescent="0.25">
      <c r="A481" s="10">
        <f t="shared" si="38"/>
        <v>476</v>
      </c>
      <c r="B481" s="11">
        <f t="shared" si="38"/>
        <v>11</v>
      </c>
      <c r="C481" s="12" t="s">
        <v>587</v>
      </c>
      <c r="D481" s="13" t="s">
        <v>1151</v>
      </c>
      <c r="E481" s="14" t="s">
        <v>67</v>
      </c>
      <c r="F481" s="15" t="s">
        <v>68</v>
      </c>
      <c r="G481" s="16" t="s">
        <v>64</v>
      </c>
      <c r="H481" s="235" t="s">
        <v>71</v>
      </c>
      <c r="I481" s="17" t="s">
        <v>603</v>
      </c>
      <c r="J481" s="228">
        <v>151050</v>
      </c>
      <c r="K481" s="18" t="s">
        <v>50</v>
      </c>
      <c r="L481" s="19" t="s">
        <v>51</v>
      </c>
      <c r="M481" s="213">
        <v>2019</v>
      </c>
      <c r="N481" s="20">
        <v>1600</v>
      </c>
      <c r="O481" s="185">
        <v>77</v>
      </c>
      <c r="P481" s="222">
        <v>5</v>
      </c>
      <c r="Q481" s="21">
        <v>43721</v>
      </c>
      <c r="R481" s="22">
        <v>45902</v>
      </c>
      <c r="S481" s="164">
        <v>45912</v>
      </c>
      <c r="T481" s="165">
        <v>45912</v>
      </c>
      <c r="U481" s="23" t="s">
        <v>52</v>
      </c>
      <c r="V481" s="24" t="s">
        <v>101</v>
      </c>
      <c r="W481" s="127"/>
      <c r="X481" s="281">
        <v>41300</v>
      </c>
      <c r="Z481" s="260"/>
      <c r="AA481" s="261"/>
      <c r="AB481" s="261"/>
      <c r="AC481" s="262"/>
      <c r="AD481" s="275">
        <f t="shared" si="36"/>
        <v>0</v>
      </c>
    </row>
    <row r="482" spans="1:30" ht="26.1" customHeight="1" x14ac:dyDescent="0.25">
      <c r="A482" s="10">
        <f t="shared" si="38"/>
        <v>477</v>
      </c>
      <c r="B482" s="11">
        <f t="shared" si="38"/>
        <v>12</v>
      </c>
      <c r="C482" s="12" t="s">
        <v>587</v>
      </c>
      <c r="D482" s="13" t="s">
        <v>1152</v>
      </c>
      <c r="E482" s="14" t="s">
        <v>67</v>
      </c>
      <c r="F482" s="15" t="s">
        <v>68</v>
      </c>
      <c r="G482" s="16" t="s">
        <v>64</v>
      </c>
      <c r="H482" s="235" t="s">
        <v>71</v>
      </c>
      <c r="I482" s="17" t="s">
        <v>604</v>
      </c>
      <c r="J482" s="228">
        <v>172456</v>
      </c>
      <c r="K482" s="18" t="s">
        <v>50</v>
      </c>
      <c r="L482" s="19" t="s">
        <v>51</v>
      </c>
      <c r="M482" s="213">
        <v>2019</v>
      </c>
      <c r="N482" s="20">
        <v>1600</v>
      </c>
      <c r="O482" s="185">
        <v>77</v>
      </c>
      <c r="P482" s="222">
        <v>5</v>
      </c>
      <c r="Q482" s="21">
        <v>43721</v>
      </c>
      <c r="R482" s="22">
        <v>45918</v>
      </c>
      <c r="S482" s="164">
        <v>45912</v>
      </c>
      <c r="T482" s="165">
        <v>45912</v>
      </c>
      <c r="U482" s="23" t="s">
        <v>52</v>
      </c>
      <c r="V482" s="24" t="s">
        <v>101</v>
      </c>
      <c r="W482" s="127"/>
      <c r="X482" s="281">
        <v>39300</v>
      </c>
      <c r="Z482" s="260"/>
      <c r="AA482" s="261"/>
      <c r="AB482" s="261"/>
      <c r="AC482" s="262"/>
      <c r="AD482" s="275">
        <f t="shared" si="36"/>
        <v>0</v>
      </c>
    </row>
    <row r="483" spans="1:30" ht="26.1" customHeight="1" x14ac:dyDescent="0.25">
      <c r="A483" s="10">
        <f t="shared" si="38"/>
        <v>478</v>
      </c>
      <c r="B483" s="11">
        <f t="shared" si="38"/>
        <v>13</v>
      </c>
      <c r="C483" s="12" t="s">
        <v>587</v>
      </c>
      <c r="D483" s="13" t="s">
        <v>1006</v>
      </c>
      <c r="E483" s="14" t="s">
        <v>46</v>
      </c>
      <c r="F483" s="15" t="s">
        <v>54</v>
      </c>
      <c r="G483" s="16" t="s">
        <v>55</v>
      </c>
      <c r="H483" s="235" t="s">
        <v>71</v>
      </c>
      <c r="I483" s="17" t="s">
        <v>615</v>
      </c>
      <c r="J483" s="228">
        <v>191620</v>
      </c>
      <c r="K483" s="18" t="s">
        <v>50</v>
      </c>
      <c r="L483" s="19" t="s">
        <v>51</v>
      </c>
      <c r="M483" s="213">
        <v>2017</v>
      </c>
      <c r="N483" s="20">
        <v>2000</v>
      </c>
      <c r="O483" s="185">
        <v>162</v>
      </c>
      <c r="P483" s="222">
        <v>5</v>
      </c>
      <c r="Q483" s="21">
        <v>43032</v>
      </c>
      <c r="R483" s="22">
        <v>45944</v>
      </c>
      <c r="S483" s="164">
        <v>45953</v>
      </c>
      <c r="T483" s="165">
        <v>45953</v>
      </c>
      <c r="U483" s="23" t="s">
        <v>52</v>
      </c>
      <c r="V483" s="24" t="s">
        <v>53</v>
      </c>
      <c r="W483" s="127"/>
      <c r="X483" s="281">
        <v>59600</v>
      </c>
      <c r="Z483" s="260"/>
      <c r="AA483" s="261"/>
      <c r="AB483" s="261"/>
      <c r="AC483" s="262"/>
      <c r="AD483" s="275">
        <f t="shared" si="36"/>
        <v>0</v>
      </c>
    </row>
    <row r="484" spans="1:30" ht="26.1" customHeight="1" x14ac:dyDescent="0.25">
      <c r="A484" s="10">
        <f t="shared" si="38"/>
        <v>479</v>
      </c>
      <c r="B484" s="11">
        <f t="shared" si="38"/>
        <v>14</v>
      </c>
      <c r="C484" s="12" t="s">
        <v>587</v>
      </c>
      <c r="D484" s="13" t="s">
        <v>1475</v>
      </c>
      <c r="E484" s="14" t="s">
        <v>126</v>
      </c>
      <c r="F484" s="15" t="s">
        <v>127</v>
      </c>
      <c r="G484" s="16" t="s">
        <v>55</v>
      </c>
      <c r="H484" s="235" t="s">
        <v>71</v>
      </c>
      <c r="I484" s="17" t="s">
        <v>616</v>
      </c>
      <c r="J484" s="228">
        <v>27148</v>
      </c>
      <c r="K484" s="18" t="s">
        <v>836</v>
      </c>
      <c r="L484" s="19" t="s">
        <v>51</v>
      </c>
      <c r="M484" s="213">
        <v>2023</v>
      </c>
      <c r="N484" s="20">
        <v>999</v>
      </c>
      <c r="O484" s="185">
        <v>74</v>
      </c>
      <c r="P484" s="222">
        <v>5</v>
      </c>
      <c r="Q484" s="21">
        <v>45224</v>
      </c>
      <c r="R484" s="22">
        <v>45955</v>
      </c>
      <c r="S484" s="164">
        <v>45954</v>
      </c>
      <c r="T484" s="165">
        <v>45954</v>
      </c>
      <c r="U484" s="23" t="s">
        <v>73</v>
      </c>
      <c r="V484" s="24" t="s">
        <v>91</v>
      </c>
      <c r="W484" s="127"/>
      <c r="X484" s="281">
        <v>69000</v>
      </c>
      <c r="Z484" s="260"/>
      <c r="AA484" s="261"/>
      <c r="AB484" s="261"/>
      <c r="AC484" s="262"/>
      <c r="AD484" s="275">
        <f t="shared" si="36"/>
        <v>0</v>
      </c>
    </row>
    <row r="485" spans="1:30" ht="26.1" customHeight="1" x14ac:dyDescent="0.25">
      <c r="A485" s="10">
        <f t="shared" si="38"/>
        <v>480</v>
      </c>
      <c r="B485" s="11">
        <f t="shared" si="38"/>
        <v>15</v>
      </c>
      <c r="C485" s="12" t="s">
        <v>587</v>
      </c>
      <c r="D485" s="13" t="s">
        <v>1476</v>
      </c>
      <c r="E485" s="14" t="s">
        <v>126</v>
      </c>
      <c r="F485" s="15" t="s">
        <v>127</v>
      </c>
      <c r="G485" s="16" t="s">
        <v>55</v>
      </c>
      <c r="H485" s="235" t="s">
        <v>71</v>
      </c>
      <c r="I485" s="17" t="s">
        <v>617</v>
      </c>
      <c r="J485" s="228">
        <v>18522</v>
      </c>
      <c r="K485" s="18" t="s">
        <v>836</v>
      </c>
      <c r="L485" s="19" t="s">
        <v>51</v>
      </c>
      <c r="M485" s="213">
        <v>2023</v>
      </c>
      <c r="N485" s="20">
        <v>999</v>
      </c>
      <c r="O485" s="185">
        <v>74</v>
      </c>
      <c r="P485" s="222">
        <v>5</v>
      </c>
      <c r="Q485" s="21">
        <v>45224</v>
      </c>
      <c r="R485" s="22">
        <v>45955</v>
      </c>
      <c r="S485" s="164">
        <v>45954</v>
      </c>
      <c r="T485" s="165">
        <v>45954</v>
      </c>
      <c r="U485" s="23" t="s">
        <v>73</v>
      </c>
      <c r="V485" s="24" t="s">
        <v>91</v>
      </c>
      <c r="W485" s="127"/>
      <c r="X485" s="281">
        <v>70600</v>
      </c>
      <c r="Z485" s="260"/>
      <c r="AA485" s="261"/>
      <c r="AB485" s="261"/>
      <c r="AC485" s="262"/>
      <c r="AD485" s="275">
        <f t="shared" si="36"/>
        <v>0</v>
      </c>
    </row>
    <row r="486" spans="1:30" ht="26.1" customHeight="1" x14ac:dyDescent="0.25">
      <c r="A486" s="10">
        <f t="shared" si="38"/>
        <v>481</v>
      </c>
      <c r="B486" s="11">
        <f t="shared" si="38"/>
        <v>16</v>
      </c>
      <c r="C486" s="12" t="s">
        <v>587</v>
      </c>
      <c r="D486" s="13" t="s">
        <v>960</v>
      </c>
      <c r="E486" s="14" t="s">
        <v>190</v>
      </c>
      <c r="F486" s="15" t="s">
        <v>191</v>
      </c>
      <c r="G486" s="16" t="s">
        <v>42</v>
      </c>
      <c r="H486" s="235" t="s">
        <v>192</v>
      </c>
      <c r="I486" s="17" t="s">
        <v>592</v>
      </c>
      <c r="J486" s="228" t="s">
        <v>840</v>
      </c>
      <c r="K486" s="18" t="s">
        <v>840</v>
      </c>
      <c r="L486" s="19" t="s">
        <v>840</v>
      </c>
      <c r="M486" s="213">
        <v>2015</v>
      </c>
      <c r="N486" s="20" t="s">
        <v>840</v>
      </c>
      <c r="O486" s="185" t="s">
        <v>840</v>
      </c>
      <c r="P486" s="222" t="s">
        <v>55</v>
      </c>
      <c r="Q486" s="21">
        <v>42321</v>
      </c>
      <c r="R486" s="22" t="s">
        <v>393</v>
      </c>
      <c r="S486" s="164">
        <v>45973</v>
      </c>
      <c r="T486" s="165">
        <v>45973</v>
      </c>
      <c r="U486" s="23" t="s">
        <v>593</v>
      </c>
      <c r="V486" s="24" t="s">
        <v>593</v>
      </c>
      <c r="W486" s="127"/>
      <c r="X486" s="281">
        <v>1700</v>
      </c>
      <c r="Z486" s="260"/>
      <c r="AA486" s="261"/>
      <c r="AB486" s="277" t="s">
        <v>42</v>
      </c>
      <c r="AC486" s="262"/>
      <c r="AD486" s="275">
        <f t="shared" si="36"/>
        <v>0</v>
      </c>
    </row>
    <row r="487" spans="1:30" ht="26.1" customHeight="1" x14ac:dyDescent="0.25">
      <c r="A487" s="10">
        <f t="shared" si="38"/>
        <v>482</v>
      </c>
      <c r="B487" s="11">
        <f t="shared" si="38"/>
        <v>17</v>
      </c>
      <c r="C487" s="12" t="s">
        <v>587</v>
      </c>
      <c r="D487" s="13" t="s">
        <v>1251</v>
      </c>
      <c r="E487" s="14" t="s">
        <v>67</v>
      </c>
      <c r="F487" s="15" t="s">
        <v>68</v>
      </c>
      <c r="G487" s="16" t="s">
        <v>64</v>
      </c>
      <c r="H487" s="235" t="s">
        <v>71</v>
      </c>
      <c r="I487" s="17" t="s">
        <v>605</v>
      </c>
      <c r="J487" s="228">
        <v>107608</v>
      </c>
      <c r="K487" s="18" t="s">
        <v>50</v>
      </c>
      <c r="L487" s="19" t="s">
        <v>51</v>
      </c>
      <c r="M487" s="213">
        <v>2020</v>
      </c>
      <c r="N487" s="20">
        <v>1300</v>
      </c>
      <c r="O487" s="185">
        <v>96</v>
      </c>
      <c r="P487" s="222">
        <v>5</v>
      </c>
      <c r="Q487" s="21">
        <v>44154</v>
      </c>
      <c r="R487" s="22">
        <v>45974</v>
      </c>
      <c r="S487" s="164">
        <v>45979</v>
      </c>
      <c r="T487" s="165">
        <v>45979</v>
      </c>
      <c r="U487" s="23" t="s">
        <v>70</v>
      </c>
      <c r="V487" s="24" t="s">
        <v>37</v>
      </c>
      <c r="W487" s="127"/>
      <c r="X487" s="281">
        <v>51200</v>
      </c>
      <c r="Z487" s="260"/>
      <c r="AA487" s="261"/>
      <c r="AB487" s="261"/>
      <c r="AC487" s="262"/>
      <c r="AD487" s="275">
        <f t="shared" si="36"/>
        <v>0</v>
      </c>
    </row>
    <row r="488" spans="1:30" ht="26.1" customHeight="1" x14ac:dyDescent="0.25">
      <c r="A488" s="10">
        <f t="shared" si="38"/>
        <v>483</v>
      </c>
      <c r="B488" s="11">
        <f t="shared" si="38"/>
        <v>18</v>
      </c>
      <c r="C488" s="12" t="s">
        <v>587</v>
      </c>
      <c r="D488" s="13" t="s">
        <v>1252</v>
      </c>
      <c r="E488" s="14" t="s">
        <v>67</v>
      </c>
      <c r="F488" s="15" t="s">
        <v>68</v>
      </c>
      <c r="G488" s="16" t="s">
        <v>64</v>
      </c>
      <c r="H488" s="235" t="s">
        <v>71</v>
      </c>
      <c r="I488" s="17" t="s">
        <v>606</v>
      </c>
      <c r="J488" s="228">
        <v>220598</v>
      </c>
      <c r="K488" s="18" t="s">
        <v>50</v>
      </c>
      <c r="L488" s="19" t="s">
        <v>51</v>
      </c>
      <c r="M488" s="213">
        <v>2020</v>
      </c>
      <c r="N488" s="20">
        <v>1300</v>
      </c>
      <c r="O488" s="185">
        <v>96</v>
      </c>
      <c r="P488" s="222">
        <v>5</v>
      </c>
      <c r="Q488" s="21">
        <v>44154</v>
      </c>
      <c r="R488" s="22">
        <v>45975</v>
      </c>
      <c r="S488" s="164">
        <v>45979</v>
      </c>
      <c r="T488" s="165">
        <v>45979</v>
      </c>
      <c r="U488" s="23" t="s">
        <v>70</v>
      </c>
      <c r="V488" s="24" t="s">
        <v>37</v>
      </c>
      <c r="W488" s="127"/>
      <c r="X488" s="281">
        <v>41200</v>
      </c>
      <c r="Z488" s="260"/>
      <c r="AA488" s="261"/>
      <c r="AB488" s="261"/>
      <c r="AC488" s="262"/>
      <c r="AD488" s="275">
        <f t="shared" si="36"/>
        <v>0</v>
      </c>
    </row>
    <row r="489" spans="1:30" ht="26.1" customHeight="1" x14ac:dyDescent="0.25">
      <c r="A489" s="10">
        <f t="shared" ref="A489:B504" si="39">A488+1</f>
        <v>484</v>
      </c>
      <c r="B489" s="11">
        <f t="shared" si="39"/>
        <v>19</v>
      </c>
      <c r="C489" s="12" t="s">
        <v>587</v>
      </c>
      <c r="D489" s="13" t="s">
        <v>1253</v>
      </c>
      <c r="E489" s="14" t="s">
        <v>67</v>
      </c>
      <c r="F489" s="15" t="s">
        <v>68</v>
      </c>
      <c r="G489" s="16" t="s">
        <v>64</v>
      </c>
      <c r="H489" s="235" t="s">
        <v>71</v>
      </c>
      <c r="I489" s="17" t="s">
        <v>607</v>
      </c>
      <c r="J489" s="228">
        <v>161580</v>
      </c>
      <c r="K489" s="18" t="s">
        <v>50</v>
      </c>
      <c r="L489" s="19" t="s">
        <v>51</v>
      </c>
      <c r="M489" s="213">
        <v>2020</v>
      </c>
      <c r="N489" s="20">
        <v>1300</v>
      </c>
      <c r="O489" s="185">
        <v>96</v>
      </c>
      <c r="P489" s="222">
        <v>5</v>
      </c>
      <c r="Q489" s="21">
        <v>44154</v>
      </c>
      <c r="R489" s="22">
        <v>45969</v>
      </c>
      <c r="S489" s="164">
        <v>45979</v>
      </c>
      <c r="T489" s="165">
        <v>45979</v>
      </c>
      <c r="U489" s="23" t="s">
        <v>70</v>
      </c>
      <c r="V489" s="24" t="s">
        <v>37</v>
      </c>
      <c r="W489" s="127"/>
      <c r="X489" s="281">
        <v>44600</v>
      </c>
      <c r="Z489" s="260"/>
      <c r="AA489" s="261"/>
      <c r="AB489" s="261"/>
      <c r="AC489" s="262"/>
      <c r="AD489" s="275">
        <f t="shared" si="36"/>
        <v>0</v>
      </c>
    </row>
    <row r="490" spans="1:30" ht="26.1" customHeight="1" x14ac:dyDescent="0.25">
      <c r="A490" s="10">
        <f t="shared" si="39"/>
        <v>485</v>
      </c>
      <c r="B490" s="11">
        <f t="shared" si="39"/>
        <v>20</v>
      </c>
      <c r="C490" s="12" t="s">
        <v>587</v>
      </c>
      <c r="D490" s="13" t="s">
        <v>1254</v>
      </c>
      <c r="E490" s="14" t="s">
        <v>67</v>
      </c>
      <c r="F490" s="15" t="s">
        <v>68</v>
      </c>
      <c r="G490" s="16" t="s">
        <v>64</v>
      </c>
      <c r="H490" s="235" t="s">
        <v>71</v>
      </c>
      <c r="I490" s="17" t="s">
        <v>608</v>
      </c>
      <c r="J490" s="228">
        <v>141878</v>
      </c>
      <c r="K490" s="18" t="s">
        <v>50</v>
      </c>
      <c r="L490" s="19" t="s">
        <v>51</v>
      </c>
      <c r="M490" s="213">
        <v>2020</v>
      </c>
      <c r="N490" s="20">
        <v>1300</v>
      </c>
      <c r="O490" s="185">
        <v>96</v>
      </c>
      <c r="P490" s="222">
        <v>5</v>
      </c>
      <c r="Q490" s="21">
        <v>44154</v>
      </c>
      <c r="R490" s="22">
        <v>45978</v>
      </c>
      <c r="S490" s="164">
        <v>45979</v>
      </c>
      <c r="T490" s="165">
        <v>45979</v>
      </c>
      <c r="U490" s="23" t="s">
        <v>70</v>
      </c>
      <c r="V490" s="24" t="s">
        <v>37</v>
      </c>
      <c r="W490" s="127"/>
      <c r="X490" s="281">
        <v>47000</v>
      </c>
      <c r="Z490" s="260"/>
      <c r="AA490" s="261"/>
      <c r="AB490" s="261"/>
      <c r="AC490" s="262"/>
      <c r="AD490" s="275">
        <f t="shared" si="36"/>
        <v>0</v>
      </c>
    </row>
    <row r="491" spans="1:30" ht="26.1" customHeight="1" x14ac:dyDescent="0.25">
      <c r="A491" s="10">
        <f t="shared" si="39"/>
        <v>486</v>
      </c>
      <c r="B491" s="11">
        <f t="shared" si="39"/>
        <v>21</v>
      </c>
      <c r="C491" s="12" t="s">
        <v>587</v>
      </c>
      <c r="D491" s="13" t="s">
        <v>975</v>
      </c>
      <c r="E491" s="14" t="s">
        <v>46</v>
      </c>
      <c r="F491" s="15" t="s">
        <v>47</v>
      </c>
      <c r="G491" s="16" t="s">
        <v>48</v>
      </c>
      <c r="H491" s="235" t="s">
        <v>71</v>
      </c>
      <c r="I491" s="17" t="s">
        <v>594</v>
      </c>
      <c r="J491" s="228">
        <v>151323</v>
      </c>
      <c r="K491" s="18" t="s">
        <v>50</v>
      </c>
      <c r="L491" s="19" t="s">
        <v>51</v>
      </c>
      <c r="M491" s="213">
        <v>2016</v>
      </c>
      <c r="N491" s="20">
        <v>1400</v>
      </c>
      <c r="O491" s="185">
        <v>110</v>
      </c>
      <c r="P491" s="222">
        <v>5</v>
      </c>
      <c r="Q491" s="21">
        <v>42703</v>
      </c>
      <c r="R491" s="22">
        <v>45981</v>
      </c>
      <c r="S491" s="164">
        <v>45989</v>
      </c>
      <c r="T491" s="165">
        <v>45989</v>
      </c>
      <c r="U491" s="23" t="s">
        <v>52</v>
      </c>
      <c r="V491" s="24" t="s">
        <v>53</v>
      </c>
      <c r="W491" s="136"/>
      <c r="X491" s="281">
        <v>34200</v>
      </c>
      <c r="Z491" s="260"/>
      <c r="AA491" s="261"/>
      <c r="AB491" s="261"/>
      <c r="AC491" s="262"/>
      <c r="AD491" s="275">
        <f t="shared" si="36"/>
        <v>0</v>
      </c>
    </row>
    <row r="492" spans="1:30" ht="26.1" customHeight="1" x14ac:dyDescent="0.25">
      <c r="A492" s="10">
        <f t="shared" si="39"/>
        <v>487</v>
      </c>
      <c r="B492" s="11">
        <f t="shared" si="39"/>
        <v>22</v>
      </c>
      <c r="C492" s="12" t="s">
        <v>587</v>
      </c>
      <c r="D492" s="13" t="s">
        <v>1061</v>
      </c>
      <c r="E492" s="14" t="s">
        <v>67</v>
      </c>
      <c r="F492" s="15" t="s">
        <v>68</v>
      </c>
      <c r="G492" s="16" t="s">
        <v>64</v>
      </c>
      <c r="H492" s="235" t="s">
        <v>71</v>
      </c>
      <c r="I492" s="17" t="s">
        <v>596</v>
      </c>
      <c r="J492" s="228">
        <v>154897</v>
      </c>
      <c r="K492" s="18" t="s">
        <v>50</v>
      </c>
      <c r="L492" s="19" t="s">
        <v>51</v>
      </c>
      <c r="M492" s="213">
        <v>2018</v>
      </c>
      <c r="N492" s="20">
        <v>1600</v>
      </c>
      <c r="O492" s="185">
        <v>77</v>
      </c>
      <c r="P492" s="222">
        <v>5</v>
      </c>
      <c r="Q492" s="21">
        <v>43440</v>
      </c>
      <c r="R492" s="22">
        <v>45993</v>
      </c>
      <c r="S492" s="164">
        <v>45996</v>
      </c>
      <c r="T492" s="165">
        <v>45996</v>
      </c>
      <c r="U492" s="23" t="s">
        <v>52</v>
      </c>
      <c r="V492" s="24" t="s">
        <v>101</v>
      </c>
      <c r="W492" s="127"/>
      <c r="X492" s="281">
        <v>40100</v>
      </c>
      <c r="Z492" s="260"/>
      <c r="AA492" s="261"/>
      <c r="AB492" s="261"/>
      <c r="AC492" s="262"/>
      <c r="AD492" s="275">
        <f t="shared" si="36"/>
        <v>0</v>
      </c>
    </row>
    <row r="493" spans="1:30" ht="26.1" customHeight="1" x14ac:dyDescent="0.25">
      <c r="A493" s="10">
        <f t="shared" si="39"/>
        <v>488</v>
      </c>
      <c r="B493" s="11">
        <f t="shared" si="39"/>
        <v>23</v>
      </c>
      <c r="C493" s="12" t="s">
        <v>587</v>
      </c>
      <c r="D493" s="13" t="s">
        <v>1062</v>
      </c>
      <c r="E493" s="14" t="s">
        <v>67</v>
      </c>
      <c r="F493" s="15" t="s">
        <v>68</v>
      </c>
      <c r="G493" s="16" t="s">
        <v>64</v>
      </c>
      <c r="H493" s="235" t="s">
        <v>71</v>
      </c>
      <c r="I493" s="17" t="s">
        <v>597</v>
      </c>
      <c r="J493" s="228">
        <v>142171</v>
      </c>
      <c r="K493" s="18" t="s">
        <v>50</v>
      </c>
      <c r="L493" s="19" t="s">
        <v>51</v>
      </c>
      <c r="M493" s="213">
        <v>2018</v>
      </c>
      <c r="N493" s="20">
        <v>1600</v>
      </c>
      <c r="O493" s="185">
        <v>77</v>
      </c>
      <c r="P493" s="222">
        <v>5</v>
      </c>
      <c r="Q493" s="21">
        <v>43440</v>
      </c>
      <c r="R493" s="22">
        <v>45992</v>
      </c>
      <c r="S493" s="164">
        <v>45996</v>
      </c>
      <c r="T493" s="165">
        <v>45996</v>
      </c>
      <c r="U493" s="23" t="s">
        <v>52</v>
      </c>
      <c r="V493" s="24" t="s">
        <v>101</v>
      </c>
      <c r="W493" s="127"/>
      <c r="X493" s="281">
        <v>41300</v>
      </c>
      <c r="Z493" s="260"/>
      <c r="AA493" s="261"/>
      <c r="AB493" s="261"/>
      <c r="AC493" s="262"/>
      <c r="AD493" s="275">
        <f t="shared" si="36"/>
        <v>0</v>
      </c>
    </row>
    <row r="494" spans="1:30" ht="26.1" customHeight="1" x14ac:dyDescent="0.25">
      <c r="A494" s="10">
        <f t="shared" si="39"/>
        <v>489</v>
      </c>
      <c r="B494" s="11">
        <f t="shared" si="39"/>
        <v>24</v>
      </c>
      <c r="C494" s="12" t="s">
        <v>587</v>
      </c>
      <c r="D494" s="13" t="s">
        <v>1063</v>
      </c>
      <c r="E494" s="14" t="s">
        <v>67</v>
      </c>
      <c r="F494" s="15" t="s">
        <v>68</v>
      </c>
      <c r="G494" s="16" t="s">
        <v>64</v>
      </c>
      <c r="H494" s="235" t="s">
        <v>71</v>
      </c>
      <c r="I494" s="17" t="s">
        <v>598</v>
      </c>
      <c r="J494" s="228">
        <v>208220</v>
      </c>
      <c r="K494" s="18" t="s">
        <v>50</v>
      </c>
      <c r="L494" s="19" t="s">
        <v>51</v>
      </c>
      <c r="M494" s="213">
        <v>2018</v>
      </c>
      <c r="N494" s="20">
        <v>1600</v>
      </c>
      <c r="O494" s="185">
        <v>77</v>
      </c>
      <c r="P494" s="222">
        <v>5</v>
      </c>
      <c r="Q494" s="21">
        <v>43440</v>
      </c>
      <c r="R494" s="22">
        <v>45997</v>
      </c>
      <c r="S494" s="164">
        <v>45996</v>
      </c>
      <c r="T494" s="165">
        <v>45996</v>
      </c>
      <c r="U494" s="23" t="s">
        <v>52</v>
      </c>
      <c r="V494" s="24" t="s">
        <v>101</v>
      </c>
      <c r="W494" s="127"/>
      <c r="X494" s="281">
        <v>35400</v>
      </c>
      <c r="Z494" s="260"/>
      <c r="AA494" s="261"/>
      <c r="AB494" s="261"/>
      <c r="AC494" s="262"/>
      <c r="AD494" s="275">
        <f t="shared" si="36"/>
        <v>0</v>
      </c>
    </row>
    <row r="495" spans="1:30" ht="26.1" customHeight="1" x14ac:dyDescent="0.25">
      <c r="A495" s="10">
        <f t="shared" si="39"/>
        <v>490</v>
      </c>
      <c r="B495" s="11">
        <f t="shared" si="39"/>
        <v>25</v>
      </c>
      <c r="C495" s="12" t="s">
        <v>587</v>
      </c>
      <c r="D495" s="13" t="s">
        <v>1064</v>
      </c>
      <c r="E495" s="14" t="s">
        <v>67</v>
      </c>
      <c r="F495" s="15" t="s">
        <v>68</v>
      </c>
      <c r="G495" s="16" t="s">
        <v>64</v>
      </c>
      <c r="H495" s="235" t="s">
        <v>71</v>
      </c>
      <c r="I495" s="17" t="s">
        <v>599</v>
      </c>
      <c r="J495" s="228">
        <v>230495</v>
      </c>
      <c r="K495" s="18" t="s">
        <v>50</v>
      </c>
      <c r="L495" s="19" t="s">
        <v>51</v>
      </c>
      <c r="M495" s="213">
        <v>2018</v>
      </c>
      <c r="N495" s="20">
        <v>1600</v>
      </c>
      <c r="O495" s="185">
        <v>77</v>
      </c>
      <c r="P495" s="222">
        <v>5</v>
      </c>
      <c r="Q495" s="21">
        <v>43440</v>
      </c>
      <c r="R495" s="22">
        <v>45721</v>
      </c>
      <c r="S495" s="164">
        <v>45996</v>
      </c>
      <c r="T495" s="165">
        <v>45996</v>
      </c>
      <c r="U495" s="23" t="s">
        <v>52</v>
      </c>
      <c r="V495" s="24" t="s">
        <v>101</v>
      </c>
      <c r="W495" s="127"/>
      <c r="X495" s="281">
        <v>33700</v>
      </c>
      <c r="Z495" s="260"/>
      <c r="AA495" s="261"/>
      <c r="AB495" s="261"/>
      <c r="AC495" s="262"/>
      <c r="AD495" s="275">
        <f t="shared" si="36"/>
        <v>0</v>
      </c>
    </row>
    <row r="496" spans="1:30" ht="26.1" customHeight="1" x14ac:dyDescent="0.25">
      <c r="A496" s="10">
        <f t="shared" si="39"/>
        <v>491</v>
      </c>
      <c r="B496" s="11">
        <f t="shared" si="39"/>
        <v>26</v>
      </c>
      <c r="C496" s="12" t="s">
        <v>587</v>
      </c>
      <c r="D496" s="13" t="s">
        <v>1065</v>
      </c>
      <c r="E496" s="14" t="s">
        <v>67</v>
      </c>
      <c r="F496" s="15" t="s">
        <v>68</v>
      </c>
      <c r="G496" s="16" t="s">
        <v>64</v>
      </c>
      <c r="H496" s="235" t="s">
        <v>71</v>
      </c>
      <c r="I496" s="17" t="s">
        <v>600</v>
      </c>
      <c r="J496" s="228">
        <v>204355</v>
      </c>
      <c r="K496" s="18" t="s">
        <v>50</v>
      </c>
      <c r="L496" s="19" t="s">
        <v>51</v>
      </c>
      <c r="M496" s="213">
        <v>2018</v>
      </c>
      <c r="N496" s="20">
        <v>1600</v>
      </c>
      <c r="O496" s="185">
        <v>77</v>
      </c>
      <c r="P496" s="222">
        <v>5</v>
      </c>
      <c r="Q496" s="21">
        <v>43440</v>
      </c>
      <c r="R496" s="22">
        <v>45992</v>
      </c>
      <c r="S496" s="164">
        <v>45996</v>
      </c>
      <c r="T496" s="165">
        <v>45996</v>
      </c>
      <c r="U496" s="23" t="s">
        <v>52</v>
      </c>
      <c r="V496" s="24" t="s">
        <v>101</v>
      </c>
      <c r="W496" s="127"/>
      <c r="X496" s="281">
        <v>35700</v>
      </c>
      <c r="Z496" s="260"/>
      <c r="AA496" s="261"/>
      <c r="AB496" s="261"/>
      <c r="AC496" s="262"/>
      <c r="AD496" s="275">
        <f t="shared" si="36"/>
        <v>0</v>
      </c>
    </row>
    <row r="497" spans="1:30" ht="26.1" customHeight="1" x14ac:dyDescent="0.25">
      <c r="A497" s="10">
        <f t="shared" si="39"/>
        <v>492</v>
      </c>
      <c r="B497" s="11">
        <f t="shared" si="39"/>
        <v>27</v>
      </c>
      <c r="C497" s="12" t="s">
        <v>587</v>
      </c>
      <c r="D497" s="13" t="s">
        <v>1515</v>
      </c>
      <c r="E497" s="14" t="s">
        <v>67</v>
      </c>
      <c r="F497" s="15" t="s">
        <v>68</v>
      </c>
      <c r="G497" s="16" t="s">
        <v>64</v>
      </c>
      <c r="H497" s="235" t="s">
        <v>71</v>
      </c>
      <c r="I497" s="17" t="s">
        <v>618</v>
      </c>
      <c r="J497" s="228">
        <v>1031</v>
      </c>
      <c r="K497" s="18" t="s">
        <v>131</v>
      </c>
      <c r="L497" s="19" t="s">
        <v>51</v>
      </c>
      <c r="M497" s="213">
        <v>2024</v>
      </c>
      <c r="N497" s="20">
        <v>1.2</v>
      </c>
      <c r="O497" s="185">
        <v>96</v>
      </c>
      <c r="P497" s="222">
        <v>5</v>
      </c>
      <c r="Q497" s="21">
        <v>45637</v>
      </c>
      <c r="R497" s="22">
        <v>46732</v>
      </c>
      <c r="S497" s="164">
        <v>46001</v>
      </c>
      <c r="T497" s="165">
        <v>46001</v>
      </c>
      <c r="U497" s="23" t="s">
        <v>73</v>
      </c>
      <c r="V497" s="24" t="s">
        <v>91</v>
      </c>
      <c r="W497" s="127"/>
      <c r="X497" s="281">
        <v>97000</v>
      </c>
      <c r="Z497" s="260"/>
      <c r="AA497" s="261"/>
      <c r="AB497" s="261"/>
      <c r="AC497" s="262"/>
      <c r="AD497" s="275">
        <f t="shared" si="36"/>
        <v>0</v>
      </c>
    </row>
    <row r="498" spans="1:30" ht="26.1" customHeight="1" x14ac:dyDescent="0.25">
      <c r="A498" s="10">
        <f t="shared" si="39"/>
        <v>493</v>
      </c>
      <c r="B498" s="11">
        <f t="shared" si="39"/>
        <v>28</v>
      </c>
      <c r="C498" s="12" t="s">
        <v>587</v>
      </c>
      <c r="D498" s="13" t="s">
        <v>1516</v>
      </c>
      <c r="E498" s="14" t="s">
        <v>67</v>
      </c>
      <c r="F498" s="15" t="s">
        <v>68</v>
      </c>
      <c r="G498" s="16" t="s">
        <v>64</v>
      </c>
      <c r="H498" s="235" t="s">
        <v>71</v>
      </c>
      <c r="I498" s="17" t="s">
        <v>619</v>
      </c>
      <c r="J498" s="228">
        <v>1539</v>
      </c>
      <c r="K498" s="18" t="s">
        <v>131</v>
      </c>
      <c r="L498" s="19" t="s">
        <v>51</v>
      </c>
      <c r="M498" s="213">
        <v>2024</v>
      </c>
      <c r="N498" s="20">
        <v>1.2</v>
      </c>
      <c r="O498" s="185">
        <v>96</v>
      </c>
      <c r="P498" s="222">
        <v>5</v>
      </c>
      <c r="Q498" s="21">
        <v>45637</v>
      </c>
      <c r="R498" s="22">
        <v>46732</v>
      </c>
      <c r="S498" s="164">
        <v>46001</v>
      </c>
      <c r="T498" s="165">
        <v>46001</v>
      </c>
      <c r="U498" s="23" t="s">
        <v>73</v>
      </c>
      <c r="V498" s="24" t="s">
        <v>91</v>
      </c>
      <c r="W498" s="127"/>
      <c r="X498" s="281">
        <v>97000</v>
      </c>
      <c r="Z498" s="260"/>
      <c r="AA498" s="261"/>
      <c r="AB498" s="261"/>
      <c r="AC498" s="262"/>
      <c r="AD498" s="275">
        <f t="shared" si="36"/>
        <v>0</v>
      </c>
    </row>
    <row r="499" spans="1:30" ht="26.1" customHeight="1" thickBot="1" x14ac:dyDescent="0.3">
      <c r="A499" s="10">
        <f t="shared" si="39"/>
        <v>494</v>
      </c>
      <c r="B499" s="11">
        <f t="shared" si="39"/>
        <v>29</v>
      </c>
      <c r="C499" s="140" t="s">
        <v>587</v>
      </c>
      <c r="D499" s="141" t="s">
        <v>885</v>
      </c>
      <c r="E499" s="143" t="s">
        <v>85</v>
      </c>
      <c r="F499" s="145" t="s">
        <v>134</v>
      </c>
      <c r="G499" s="147" t="s">
        <v>55</v>
      </c>
      <c r="H499" s="237" t="s">
        <v>71</v>
      </c>
      <c r="I499" s="149" t="s">
        <v>839</v>
      </c>
      <c r="J499" s="230">
        <v>284395</v>
      </c>
      <c r="K499" s="151" t="s">
        <v>61</v>
      </c>
      <c r="L499" s="35" t="s">
        <v>196</v>
      </c>
      <c r="M499" s="216">
        <v>2013</v>
      </c>
      <c r="N499" s="181">
        <v>1600</v>
      </c>
      <c r="O499" s="187">
        <v>81</v>
      </c>
      <c r="P499" s="224">
        <v>5</v>
      </c>
      <c r="Q499" s="153">
        <v>41620</v>
      </c>
      <c r="R499" s="155">
        <v>45797</v>
      </c>
      <c r="S499" s="180">
        <v>45688</v>
      </c>
      <c r="T499" s="172">
        <v>45688</v>
      </c>
      <c r="U499" s="157" t="s">
        <v>52</v>
      </c>
      <c r="V499" s="159" t="s">
        <v>101</v>
      </c>
      <c r="W499" s="163"/>
      <c r="X499" s="282">
        <v>22300</v>
      </c>
      <c r="Z499" s="257"/>
      <c r="AA499" s="258"/>
      <c r="AB499" s="258"/>
      <c r="AC499" s="263"/>
      <c r="AD499" s="274">
        <f t="shared" si="36"/>
        <v>0</v>
      </c>
    </row>
    <row r="500" spans="1:30" ht="26.1" customHeight="1" x14ac:dyDescent="0.25">
      <c r="A500" s="10">
        <f t="shared" si="39"/>
        <v>495</v>
      </c>
      <c r="B500" s="11">
        <v>1</v>
      </c>
      <c r="C500" s="12" t="s">
        <v>620</v>
      </c>
      <c r="D500" s="13" t="s">
        <v>961</v>
      </c>
      <c r="E500" s="14" t="s">
        <v>67</v>
      </c>
      <c r="F500" s="15" t="s">
        <v>68</v>
      </c>
      <c r="G500" s="16" t="s">
        <v>64</v>
      </c>
      <c r="H500" s="235" t="s">
        <v>71</v>
      </c>
      <c r="I500" s="17" t="s">
        <v>626</v>
      </c>
      <c r="J500" s="228">
        <v>110000</v>
      </c>
      <c r="K500" s="18" t="s">
        <v>50</v>
      </c>
      <c r="L500" s="19" t="s">
        <v>196</v>
      </c>
      <c r="M500" s="213">
        <v>2015</v>
      </c>
      <c r="N500" s="20">
        <v>1600</v>
      </c>
      <c r="O500" s="185">
        <v>77</v>
      </c>
      <c r="P500" s="222">
        <v>5</v>
      </c>
      <c r="Q500" s="21">
        <v>42151</v>
      </c>
      <c r="R500" s="22">
        <v>45800</v>
      </c>
      <c r="S500" s="164">
        <v>45801</v>
      </c>
      <c r="T500" s="165">
        <v>45801</v>
      </c>
      <c r="U500" s="23" t="s">
        <v>52</v>
      </c>
      <c r="V500" s="24" t="s">
        <v>97</v>
      </c>
      <c r="W500" s="127"/>
      <c r="X500" s="283">
        <v>34200</v>
      </c>
      <c r="Z500" s="253"/>
      <c r="AA500" s="254"/>
      <c r="AB500" s="254"/>
      <c r="AC500" s="276"/>
      <c r="AD500" s="272">
        <f t="shared" si="36"/>
        <v>0</v>
      </c>
    </row>
    <row r="501" spans="1:30" ht="26.1" customHeight="1" x14ac:dyDescent="0.25">
      <c r="A501" s="10">
        <f t="shared" si="39"/>
        <v>496</v>
      </c>
      <c r="B501" s="11">
        <f>B500+1</f>
        <v>2</v>
      </c>
      <c r="C501" s="12" t="s">
        <v>620</v>
      </c>
      <c r="D501" s="13" t="s">
        <v>962</v>
      </c>
      <c r="E501" s="14" t="s">
        <v>67</v>
      </c>
      <c r="F501" s="15" t="s">
        <v>68</v>
      </c>
      <c r="G501" s="16" t="s">
        <v>64</v>
      </c>
      <c r="H501" s="235" t="s">
        <v>71</v>
      </c>
      <c r="I501" s="65" t="s">
        <v>627</v>
      </c>
      <c r="J501" s="228">
        <v>105000</v>
      </c>
      <c r="K501" s="66" t="s">
        <v>50</v>
      </c>
      <c r="L501" s="19" t="s">
        <v>196</v>
      </c>
      <c r="M501" s="213">
        <v>2015</v>
      </c>
      <c r="N501" s="20">
        <v>1600</v>
      </c>
      <c r="O501" s="189">
        <v>77</v>
      </c>
      <c r="P501" s="226">
        <v>5</v>
      </c>
      <c r="Q501" s="68">
        <v>42151</v>
      </c>
      <c r="R501" s="69">
        <v>45798</v>
      </c>
      <c r="S501" s="177">
        <v>45801</v>
      </c>
      <c r="T501" s="168">
        <v>45801</v>
      </c>
      <c r="U501" s="70" t="s">
        <v>52</v>
      </c>
      <c r="V501" s="71" t="s">
        <v>97</v>
      </c>
      <c r="W501" s="131"/>
      <c r="X501" s="281">
        <v>34500</v>
      </c>
      <c r="Z501" s="260"/>
      <c r="AA501" s="261"/>
      <c r="AB501" s="261"/>
      <c r="AC501" s="262"/>
      <c r="AD501" s="275">
        <f t="shared" si="36"/>
        <v>0</v>
      </c>
    </row>
    <row r="502" spans="1:30" ht="26.1" customHeight="1" x14ac:dyDescent="0.25">
      <c r="A502" s="10">
        <f t="shared" si="39"/>
        <v>497</v>
      </c>
      <c r="B502" s="11">
        <f t="shared" si="39"/>
        <v>3</v>
      </c>
      <c r="C502" s="12" t="s">
        <v>620</v>
      </c>
      <c r="D502" s="13" t="s">
        <v>963</v>
      </c>
      <c r="E502" s="14" t="s">
        <v>46</v>
      </c>
      <c r="F502" s="15" t="s">
        <v>47</v>
      </c>
      <c r="G502" s="16" t="s">
        <v>48</v>
      </c>
      <c r="H502" s="235" t="s">
        <v>71</v>
      </c>
      <c r="I502" s="17" t="s">
        <v>628</v>
      </c>
      <c r="J502" s="228">
        <v>213500</v>
      </c>
      <c r="K502" s="18" t="s">
        <v>50</v>
      </c>
      <c r="L502" s="19" t="s">
        <v>51</v>
      </c>
      <c r="M502" s="213">
        <v>2015</v>
      </c>
      <c r="N502" s="20">
        <v>1800</v>
      </c>
      <c r="O502" s="185">
        <v>132</v>
      </c>
      <c r="P502" s="222">
        <v>5</v>
      </c>
      <c r="Q502" s="21">
        <v>42150</v>
      </c>
      <c r="R502" s="22">
        <v>45793</v>
      </c>
      <c r="S502" s="164">
        <v>45802</v>
      </c>
      <c r="T502" s="165">
        <v>45802</v>
      </c>
      <c r="U502" s="23" t="s">
        <v>52</v>
      </c>
      <c r="V502" s="24" t="s">
        <v>53</v>
      </c>
      <c r="W502" s="124"/>
      <c r="X502" s="281">
        <v>38800</v>
      </c>
      <c r="Z502" s="260"/>
      <c r="AA502" s="261"/>
      <c r="AB502" s="261"/>
      <c r="AC502" s="262"/>
      <c r="AD502" s="275">
        <f t="shared" si="36"/>
        <v>0</v>
      </c>
    </row>
    <row r="503" spans="1:30" ht="26.1" customHeight="1" x14ac:dyDescent="0.25">
      <c r="A503" s="10">
        <f t="shared" si="39"/>
        <v>498</v>
      </c>
      <c r="B503" s="11">
        <f t="shared" si="39"/>
        <v>4</v>
      </c>
      <c r="C503" s="12" t="s">
        <v>620</v>
      </c>
      <c r="D503" s="13" t="s">
        <v>1007</v>
      </c>
      <c r="E503" s="14" t="s">
        <v>67</v>
      </c>
      <c r="F503" s="15" t="s">
        <v>68</v>
      </c>
      <c r="G503" s="16" t="s">
        <v>64</v>
      </c>
      <c r="H503" s="235" t="s">
        <v>71</v>
      </c>
      <c r="I503" s="17" t="s">
        <v>629</v>
      </c>
      <c r="J503" s="228">
        <v>127000</v>
      </c>
      <c r="K503" s="18" t="s">
        <v>50</v>
      </c>
      <c r="L503" s="19" t="s">
        <v>196</v>
      </c>
      <c r="M503" s="213">
        <v>2017</v>
      </c>
      <c r="N503" s="20">
        <v>1600</v>
      </c>
      <c r="O503" s="185">
        <v>84</v>
      </c>
      <c r="P503" s="222">
        <v>5</v>
      </c>
      <c r="Q503" s="21">
        <v>42884</v>
      </c>
      <c r="R503" s="22">
        <v>45793</v>
      </c>
      <c r="S503" s="164">
        <v>45803</v>
      </c>
      <c r="T503" s="165">
        <v>45803</v>
      </c>
      <c r="U503" s="23" t="s">
        <v>52</v>
      </c>
      <c r="V503" s="24" t="s">
        <v>101</v>
      </c>
      <c r="W503" s="127"/>
      <c r="X503" s="281">
        <v>39500</v>
      </c>
      <c r="Z503" s="260"/>
      <c r="AA503" s="261"/>
      <c r="AB503" s="261"/>
      <c r="AC503" s="262"/>
      <c r="AD503" s="275">
        <f t="shared" si="36"/>
        <v>0</v>
      </c>
    </row>
    <row r="504" spans="1:30" ht="26.1" customHeight="1" x14ac:dyDescent="0.25">
      <c r="A504" s="10">
        <f t="shared" si="39"/>
        <v>499</v>
      </c>
      <c r="B504" s="11">
        <f t="shared" si="39"/>
        <v>5</v>
      </c>
      <c r="C504" s="12" t="s">
        <v>620</v>
      </c>
      <c r="D504" s="13" t="s">
        <v>1008</v>
      </c>
      <c r="E504" s="14" t="s">
        <v>67</v>
      </c>
      <c r="F504" s="15" t="s">
        <v>68</v>
      </c>
      <c r="G504" s="16" t="s">
        <v>64</v>
      </c>
      <c r="H504" s="235" t="s">
        <v>71</v>
      </c>
      <c r="I504" s="17" t="s">
        <v>630</v>
      </c>
      <c r="J504" s="228">
        <v>144000</v>
      </c>
      <c r="K504" s="18" t="s">
        <v>50</v>
      </c>
      <c r="L504" s="19" t="s">
        <v>196</v>
      </c>
      <c r="M504" s="213">
        <v>2017</v>
      </c>
      <c r="N504" s="20">
        <v>1600</v>
      </c>
      <c r="O504" s="185">
        <v>84</v>
      </c>
      <c r="P504" s="222">
        <v>5</v>
      </c>
      <c r="Q504" s="21">
        <v>42884</v>
      </c>
      <c r="R504" s="22">
        <v>45793</v>
      </c>
      <c r="S504" s="164">
        <v>45803</v>
      </c>
      <c r="T504" s="165">
        <v>45803</v>
      </c>
      <c r="U504" s="23" t="s">
        <v>52</v>
      </c>
      <c r="V504" s="24" t="s">
        <v>101</v>
      </c>
      <c r="W504" s="127"/>
      <c r="X504" s="281">
        <v>38200</v>
      </c>
      <c r="Z504" s="260"/>
      <c r="AA504" s="261"/>
      <c r="AB504" s="261"/>
      <c r="AC504" s="262"/>
      <c r="AD504" s="275">
        <f t="shared" si="36"/>
        <v>0</v>
      </c>
    </row>
    <row r="505" spans="1:30" ht="26.1" customHeight="1" x14ac:dyDescent="0.25">
      <c r="A505" s="10">
        <f t="shared" ref="A505:B520" si="40">A504+1</f>
        <v>500</v>
      </c>
      <c r="B505" s="11">
        <f t="shared" si="40"/>
        <v>6</v>
      </c>
      <c r="C505" s="12" t="s">
        <v>620</v>
      </c>
      <c r="D505" s="13" t="s">
        <v>912</v>
      </c>
      <c r="E505" s="14" t="s">
        <v>67</v>
      </c>
      <c r="F505" s="15" t="s">
        <v>68</v>
      </c>
      <c r="G505" s="16" t="s">
        <v>64</v>
      </c>
      <c r="H505" s="235" t="s">
        <v>71</v>
      </c>
      <c r="I505" s="17" t="s">
        <v>622</v>
      </c>
      <c r="J505" s="228">
        <v>162000</v>
      </c>
      <c r="K505" s="18" t="s">
        <v>50</v>
      </c>
      <c r="L505" s="19" t="s">
        <v>196</v>
      </c>
      <c r="M505" s="213">
        <v>2014</v>
      </c>
      <c r="N505" s="20">
        <v>1600</v>
      </c>
      <c r="O505" s="185">
        <v>77</v>
      </c>
      <c r="P505" s="222">
        <v>5</v>
      </c>
      <c r="Q505" s="21">
        <v>41789</v>
      </c>
      <c r="R505" s="22">
        <v>45793</v>
      </c>
      <c r="S505" s="164">
        <v>45804</v>
      </c>
      <c r="T505" s="165">
        <v>45804</v>
      </c>
      <c r="U505" s="23" t="s">
        <v>52</v>
      </c>
      <c r="V505" s="24" t="s">
        <v>97</v>
      </c>
      <c r="W505" s="127"/>
      <c r="X505" s="281">
        <v>30400</v>
      </c>
      <c r="Z505" s="260"/>
      <c r="AA505" s="261"/>
      <c r="AB505" s="261"/>
      <c r="AC505" s="262"/>
      <c r="AD505" s="275">
        <f t="shared" si="36"/>
        <v>0</v>
      </c>
    </row>
    <row r="506" spans="1:30" ht="26.1" customHeight="1" x14ac:dyDescent="0.25">
      <c r="A506" s="10">
        <f t="shared" si="40"/>
        <v>501</v>
      </c>
      <c r="B506" s="11">
        <f t="shared" si="40"/>
        <v>7</v>
      </c>
      <c r="C506" s="12" t="s">
        <v>620</v>
      </c>
      <c r="D506" s="13" t="s">
        <v>913</v>
      </c>
      <c r="E506" s="14" t="s">
        <v>67</v>
      </c>
      <c r="F506" s="15" t="s">
        <v>68</v>
      </c>
      <c r="G506" s="16" t="s">
        <v>64</v>
      </c>
      <c r="H506" s="235" t="s">
        <v>71</v>
      </c>
      <c r="I506" s="17" t="s">
        <v>623</v>
      </c>
      <c r="J506" s="228">
        <v>163000</v>
      </c>
      <c r="K506" s="18" t="s">
        <v>50</v>
      </c>
      <c r="L506" s="19" t="s">
        <v>196</v>
      </c>
      <c r="M506" s="213">
        <v>2014</v>
      </c>
      <c r="N506" s="20">
        <v>1600</v>
      </c>
      <c r="O506" s="185">
        <v>77</v>
      </c>
      <c r="P506" s="222">
        <v>5</v>
      </c>
      <c r="Q506" s="21">
        <v>41822</v>
      </c>
      <c r="R506" s="22">
        <v>45826</v>
      </c>
      <c r="S506" s="164">
        <v>45837</v>
      </c>
      <c r="T506" s="165">
        <v>45837</v>
      </c>
      <c r="U506" s="23" t="s">
        <v>52</v>
      </c>
      <c r="V506" s="24" t="s">
        <v>97</v>
      </c>
      <c r="W506" s="127"/>
      <c r="X506" s="281">
        <v>30600</v>
      </c>
      <c r="Z506" s="260"/>
      <c r="AA506" s="261"/>
      <c r="AB506" s="261"/>
      <c r="AC506" s="262"/>
      <c r="AD506" s="275">
        <f t="shared" si="36"/>
        <v>0</v>
      </c>
    </row>
    <row r="507" spans="1:30" ht="26.1" customHeight="1" x14ac:dyDescent="0.25">
      <c r="A507" s="10">
        <f t="shared" si="40"/>
        <v>502</v>
      </c>
      <c r="B507" s="11">
        <f t="shared" si="40"/>
        <v>8</v>
      </c>
      <c r="C507" s="12" t="s">
        <v>620</v>
      </c>
      <c r="D507" s="13" t="s">
        <v>914</v>
      </c>
      <c r="E507" s="14" t="s">
        <v>67</v>
      </c>
      <c r="F507" s="15" t="s">
        <v>68</v>
      </c>
      <c r="G507" s="16" t="s">
        <v>64</v>
      </c>
      <c r="H507" s="235" t="s">
        <v>71</v>
      </c>
      <c r="I507" s="17" t="s">
        <v>624</v>
      </c>
      <c r="J507" s="228">
        <v>162000</v>
      </c>
      <c r="K507" s="18" t="s">
        <v>50</v>
      </c>
      <c r="L507" s="19" t="s">
        <v>196</v>
      </c>
      <c r="M507" s="213">
        <v>2014</v>
      </c>
      <c r="N507" s="20">
        <v>1600</v>
      </c>
      <c r="O507" s="185">
        <v>77</v>
      </c>
      <c r="P507" s="222">
        <v>5</v>
      </c>
      <c r="Q507" s="21">
        <v>41822</v>
      </c>
      <c r="R507" s="22">
        <v>45825</v>
      </c>
      <c r="S507" s="164">
        <v>45837</v>
      </c>
      <c r="T507" s="165">
        <v>45837</v>
      </c>
      <c r="U507" s="23" t="s">
        <v>52</v>
      </c>
      <c r="V507" s="24" t="s">
        <v>97</v>
      </c>
      <c r="W507" s="127"/>
      <c r="X507" s="281">
        <v>30600</v>
      </c>
      <c r="Z507" s="260"/>
      <c r="AA507" s="261"/>
      <c r="AB507" s="261"/>
      <c r="AC507" s="262"/>
      <c r="AD507" s="275">
        <f t="shared" si="36"/>
        <v>0</v>
      </c>
    </row>
    <row r="508" spans="1:30" ht="26.1" customHeight="1" x14ac:dyDescent="0.25">
      <c r="A508" s="10">
        <f t="shared" si="40"/>
        <v>503</v>
      </c>
      <c r="B508" s="11">
        <f t="shared" si="40"/>
        <v>9</v>
      </c>
      <c r="C508" s="12" t="s">
        <v>620</v>
      </c>
      <c r="D508" s="13" t="s">
        <v>1391</v>
      </c>
      <c r="E508" s="14" t="s">
        <v>46</v>
      </c>
      <c r="F508" s="15" t="s">
        <v>47</v>
      </c>
      <c r="G508" s="16" t="s">
        <v>55</v>
      </c>
      <c r="H508" s="235" t="s">
        <v>71</v>
      </c>
      <c r="I508" s="17" t="s">
        <v>647</v>
      </c>
      <c r="J508" s="228">
        <v>52500</v>
      </c>
      <c r="K508" s="18" t="s">
        <v>50</v>
      </c>
      <c r="L508" s="19" t="s">
        <v>51</v>
      </c>
      <c r="M508" s="213">
        <v>2022</v>
      </c>
      <c r="N508" s="20">
        <v>1498</v>
      </c>
      <c r="O508" s="185">
        <v>110</v>
      </c>
      <c r="P508" s="222">
        <v>5</v>
      </c>
      <c r="Q508" s="21">
        <v>44781</v>
      </c>
      <c r="R508" s="22">
        <v>45876</v>
      </c>
      <c r="S508" s="164">
        <v>45876</v>
      </c>
      <c r="T508" s="165">
        <v>45876</v>
      </c>
      <c r="U508" s="23" t="s">
        <v>73</v>
      </c>
      <c r="V508" s="24" t="s">
        <v>91</v>
      </c>
      <c r="W508" s="127"/>
      <c r="X508" s="281">
        <v>81000</v>
      </c>
      <c r="Z508" s="260"/>
      <c r="AA508" s="261"/>
      <c r="AB508" s="261"/>
      <c r="AC508" s="262"/>
      <c r="AD508" s="275">
        <f t="shared" si="36"/>
        <v>0</v>
      </c>
    </row>
    <row r="509" spans="1:30" ht="26.1" customHeight="1" x14ac:dyDescent="0.25">
      <c r="A509" s="10">
        <f t="shared" si="40"/>
        <v>504</v>
      </c>
      <c r="B509" s="11">
        <f t="shared" si="40"/>
        <v>10</v>
      </c>
      <c r="C509" s="12" t="s">
        <v>620</v>
      </c>
      <c r="D509" s="13" t="s">
        <v>915</v>
      </c>
      <c r="E509" s="14" t="s">
        <v>46</v>
      </c>
      <c r="F509" s="15" t="s">
        <v>47</v>
      </c>
      <c r="G509" s="16" t="s">
        <v>55</v>
      </c>
      <c r="H509" s="235" t="s">
        <v>71</v>
      </c>
      <c r="I509" s="17" t="s">
        <v>625</v>
      </c>
      <c r="J509" s="228">
        <v>210000</v>
      </c>
      <c r="K509" s="18" t="s">
        <v>50</v>
      </c>
      <c r="L509" s="19" t="s">
        <v>196</v>
      </c>
      <c r="M509" s="213">
        <v>2014</v>
      </c>
      <c r="N509" s="20">
        <v>1800</v>
      </c>
      <c r="O509" s="185">
        <v>132</v>
      </c>
      <c r="P509" s="222">
        <v>5</v>
      </c>
      <c r="Q509" s="21">
        <v>41883</v>
      </c>
      <c r="R509" s="22">
        <v>45890</v>
      </c>
      <c r="S509" s="164">
        <v>45896</v>
      </c>
      <c r="T509" s="165">
        <v>45896</v>
      </c>
      <c r="U509" s="23" t="s">
        <v>52</v>
      </c>
      <c r="V509" s="24" t="s">
        <v>97</v>
      </c>
      <c r="W509" s="127"/>
      <c r="X509" s="281">
        <v>37800</v>
      </c>
      <c r="Z509" s="260"/>
      <c r="AA509" s="261"/>
      <c r="AB509" s="261"/>
      <c r="AC509" s="262"/>
      <c r="AD509" s="275">
        <f t="shared" si="36"/>
        <v>0</v>
      </c>
    </row>
    <row r="510" spans="1:30" ht="26.1" customHeight="1" x14ac:dyDescent="0.25">
      <c r="A510" s="10">
        <f t="shared" si="40"/>
        <v>505</v>
      </c>
      <c r="B510" s="11">
        <f t="shared" si="40"/>
        <v>11</v>
      </c>
      <c r="C510" s="12" t="s">
        <v>620</v>
      </c>
      <c r="D510" s="13" t="s">
        <v>1392</v>
      </c>
      <c r="E510" s="14" t="s">
        <v>67</v>
      </c>
      <c r="F510" s="15" t="s">
        <v>68</v>
      </c>
      <c r="G510" s="16" t="s">
        <v>64</v>
      </c>
      <c r="H510" s="235" t="s">
        <v>71</v>
      </c>
      <c r="I510" s="17" t="s">
        <v>640</v>
      </c>
      <c r="J510" s="228">
        <v>51100</v>
      </c>
      <c r="K510" s="18" t="s">
        <v>50</v>
      </c>
      <c r="L510" s="19" t="s">
        <v>51</v>
      </c>
      <c r="M510" s="213">
        <v>2022</v>
      </c>
      <c r="N510" s="20">
        <v>1332</v>
      </c>
      <c r="O510" s="185">
        <v>110</v>
      </c>
      <c r="P510" s="222">
        <v>5</v>
      </c>
      <c r="Q510" s="21">
        <v>44816</v>
      </c>
      <c r="R510" s="22">
        <v>45911</v>
      </c>
      <c r="S510" s="164">
        <v>45911</v>
      </c>
      <c r="T510" s="165">
        <v>45911</v>
      </c>
      <c r="U510" s="23" t="s">
        <v>73</v>
      </c>
      <c r="V510" s="24" t="s">
        <v>91</v>
      </c>
      <c r="W510" s="127"/>
      <c r="X510" s="281">
        <v>77600</v>
      </c>
      <c r="Z510" s="260"/>
      <c r="AA510" s="261"/>
      <c r="AB510" s="261"/>
      <c r="AC510" s="262"/>
      <c r="AD510" s="275">
        <f t="shared" si="36"/>
        <v>0</v>
      </c>
    </row>
    <row r="511" spans="1:30" ht="26.1" customHeight="1" x14ac:dyDescent="0.25">
      <c r="A511" s="10">
        <f t="shared" si="40"/>
        <v>506</v>
      </c>
      <c r="B511" s="11">
        <f t="shared" si="40"/>
        <v>12</v>
      </c>
      <c r="C511" s="12" t="s">
        <v>620</v>
      </c>
      <c r="D511" s="13" t="s">
        <v>1393</v>
      </c>
      <c r="E511" s="14" t="s">
        <v>67</v>
      </c>
      <c r="F511" s="15" t="s">
        <v>68</v>
      </c>
      <c r="G511" s="16" t="s">
        <v>64</v>
      </c>
      <c r="H511" s="235" t="s">
        <v>71</v>
      </c>
      <c r="I511" s="17" t="s">
        <v>641</v>
      </c>
      <c r="J511" s="228">
        <v>56000</v>
      </c>
      <c r="K511" s="18" t="s">
        <v>50</v>
      </c>
      <c r="L511" s="19" t="s">
        <v>51</v>
      </c>
      <c r="M511" s="213">
        <v>2022</v>
      </c>
      <c r="N511" s="20">
        <v>1332</v>
      </c>
      <c r="O511" s="185">
        <v>110</v>
      </c>
      <c r="P511" s="222">
        <v>5</v>
      </c>
      <c r="Q511" s="21">
        <v>44816</v>
      </c>
      <c r="R511" s="22">
        <v>45911</v>
      </c>
      <c r="S511" s="164">
        <v>45911</v>
      </c>
      <c r="T511" s="165">
        <v>45911</v>
      </c>
      <c r="U511" s="23" t="s">
        <v>73</v>
      </c>
      <c r="V511" s="24" t="s">
        <v>91</v>
      </c>
      <c r="W511" s="127"/>
      <c r="X511" s="281">
        <v>76800</v>
      </c>
      <c r="Z511" s="260"/>
      <c r="AA511" s="261"/>
      <c r="AB511" s="261"/>
      <c r="AC511" s="262"/>
      <c r="AD511" s="275">
        <f t="shared" si="36"/>
        <v>0</v>
      </c>
    </row>
    <row r="512" spans="1:30" ht="26.1" customHeight="1" x14ac:dyDescent="0.25">
      <c r="A512" s="10">
        <f t="shared" si="40"/>
        <v>507</v>
      </c>
      <c r="B512" s="11">
        <f t="shared" si="40"/>
        <v>13</v>
      </c>
      <c r="C512" s="12" t="s">
        <v>620</v>
      </c>
      <c r="D512" s="13" t="s">
        <v>1394</v>
      </c>
      <c r="E512" s="14" t="s">
        <v>67</v>
      </c>
      <c r="F512" s="15" t="s">
        <v>68</v>
      </c>
      <c r="G512" s="16" t="s">
        <v>64</v>
      </c>
      <c r="H512" s="235" t="s">
        <v>71</v>
      </c>
      <c r="I512" s="17" t="s">
        <v>642</v>
      </c>
      <c r="J512" s="228">
        <v>76000</v>
      </c>
      <c r="K512" s="18" t="s">
        <v>50</v>
      </c>
      <c r="L512" s="19" t="s">
        <v>51</v>
      </c>
      <c r="M512" s="213">
        <v>2022</v>
      </c>
      <c r="N512" s="20">
        <v>1332</v>
      </c>
      <c r="O512" s="185">
        <v>110</v>
      </c>
      <c r="P512" s="222">
        <v>5</v>
      </c>
      <c r="Q512" s="21">
        <v>44816</v>
      </c>
      <c r="R512" s="22">
        <v>45911</v>
      </c>
      <c r="S512" s="164">
        <v>45911</v>
      </c>
      <c r="T512" s="165">
        <v>45911</v>
      </c>
      <c r="U512" s="23" t="s">
        <v>73</v>
      </c>
      <c r="V512" s="24" t="s">
        <v>91</v>
      </c>
      <c r="W512" s="127"/>
      <c r="X512" s="281">
        <v>73300</v>
      </c>
      <c r="Z512" s="260"/>
      <c r="AA512" s="261"/>
      <c r="AB512" s="261"/>
      <c r="AC512" s="262"/>
      <c r="AD512" s="275">
        <f t="shared" si="36"/>
        <v>0</v>
      </c>
    </row>
    <row r="513" spans="1:30" ht="26.1" customHeight="1" x14ac:dyDescent="0.25">
      <c r="A513" s="10">
        <f t="shared" si="40"/>
        <v>508</v>
      </c>
      <c r="B513" s="11">
        <f t="shared" si="40"/>
        <v>14</v>
      </c>
      <c r="C513" s="12" t="s">
        <v>620</v>
      </c>
      <c r="D513" s="13" t="s">
        <v>1395</v>
      </c>
      <c r="E513" s="14" t="s">
        <v>67</v>
      </c>
      <c r="F513" s="15" t="s">
        <v>68</v>
      </c>
      <c r="G513" s="16" t="s">
        <v>64</v>
      </c>
      <c r="H513" s="235" t="s">
        <v>71</v>
      </c>
      <c r="I513" s="17" t="s">
        <v>643</v>
      </c>
      <c r="J513" s="228">
        <v>58200</v>
      </c>
      <c r="K513" s="18" t="s">
        <v>50</v>
      </c>
      <c r="L513" s="19" t="s">
        <v>51</v>
      </c>
      <c r="M513" s="213">
        <v>2022</v>
      </c>
      <c r="N513" s="20">
        <v>1332</v>
      </c>
      <c r="O513" s="185">
        <v>110</v>
      </c>
      <c r="P513" s="222">
        <v>5</v>
      </c>
      <c r="Q513" s="21">
        <v>44816</v>
      </c>
      <c r="R513" s="22">
        <v>45911</v>
      </c>
      <c r="S513" s="164">
        <v>45911</v>
      </c>
      <c r="T513" s="165">
        <v>45911</v>
      </c>
      <c r="U513" s="23" t="s">
        <v>73</v>
      </c>
      <c r="V513" s="24" t="s">
        <v>91</v>
      </c>
      <c r="W513" s="127"/>
      <c r="X513" s="281">
        <v>76400</v>
      </c>
      <c r="Z513" s="260"/>
      <c r="AA513" s="261"/>
      <c r="AB513" s="261"/>
      <c r="AC513" s="262"/>
      <c r="AD513" s="275">
        <f t="shared" si="36"/>
        <v>0</v>
      </c>
    </row>
    <row r="514" spans="1:30" ht="26.1" customHeight="1" x14ac:dyDescent="0.25">
      <c r="A514" s="10">
        <f t="shared" si="40"/>
        <v>509</v>
      </c>
      <c r="B514" s="11">
        <f t="shared" si="40"/>
        <v>15</v>
      </c>
      <c r="C514" s="12" t="s">
        <v>620</v>
      </c>
      <c r="D514" s="13" t="s">
        <v>1396</v>
      </c>
      <c r="E514" s="14" t="s">
        <v>67</v>
      </c>
      <c r="F514" s="15" t="s">
        <v>68</v>
      </c>
      <c r="G514" s="16" t="s">
        <v>64</v>
      </c>
      <c r="H514" s="235" t="s">
        <v>71</v>
      </c>
      <c r="I514" s="17" t="s">
        <v>644</v>
      </c>
      <c r="J514" s="228">
        <v>57800</v>
      </c>
      <c r="K514" s="18" t="s">
        <v>50</v>
      </c>
      <c r="L514" s="19" t="s">
        <v>51</v>
      </c>
      <c r="M514" s="213">
        <v>2022</v>
      </c>
      <c r="N514" s="20">
        <v>1332</v>
      </c>
      <c r="O514" s="185">
        <v>110</v>
      </c>
      <c r="P514" s="222">
        <v>5</v>
      </c>
      <c r="Q514" s="21">
        <v>44816</v>
      </c>
      <c r="R514" s="22">
        <v>45911</v>
      </c>
      <c r="S514" s="164">
        <v>45911</v>
      </c>
      <c r="T514" s="165">
        <v>45911</v>
      </c>
      <c r="U514" s="23" t="s">
        <v>73</v>
      </c>
      <c r="V514" s="24" t="s">
        <v>91</v>
      </c>
      <c r="W514" s="127"/>
      <c r="X514" s="281">
        <v>76500</v>
      </c>
      <c r="Z514" s="260"/>
      <c r="AA514" s="261"/>
      <c r="AB514" s="261"/>
      <c r="AC514" s="262"/>
      <c r="AD514" s="275">
        <f t="shared" si="36"/>
        <v>0</v>
      </c>
    </row>
    <row r="515" spans="1:30" ht="26.1" customHeight="1" x14ac:dyDescent="0.25">
      <c r="A515" s="10">
        <f t="shared" si="40"/>
        <v>510</v>
      </c>
      <c r="B515" s="11">
        <f t="shared" si="40"/>
        <v>16</v>
      </c>
      <c r="C515" s="12" t="s">
        <v>620</v>
      </c>
      <c r="D515" s="13" t="s">
        <v>1397</v>
      </c>
      <c r="E515" s="14" t="s">
        <v>67</v>
      </c>
      <c r="F515" s="15" t="s">
        <v>68</v>
      </c>
      <c r="G515" s="16" t="s">
        <v>64</v>
      </c>
      <c r="H515" s="235" t="s">
        <v>71</v>
      </c>
      <c r="I515" s="17" t="s">
        <v>645</v>
      </c>
      <c r="J515" s="228">
        <v>23000</v>
      </c>
      <c r="K515" s="18" t="s">
        <v>50</v>
      </c>
      <c r="L515" s="19" t="s">
        <v>51</v>
      </c>
      <c r="M515" s="213">
        <v>2022</v>
      </c>
      <c r="N515" s="20">
        <v>1332</v>
      </c>
      <c r="O515" s="185">
        <v>110</v>
      </c>
      <c r="P515" s="222">
        <v>5</v>
      </c>
      <c r="Q515" s="21">
        <v>44816</v>
      </c>
      <c r="R515" s="22">
        <v>45911</v>
      </c>
      <c r="S515" s="164">
        <v>45911</v>
      </c>
      <c r="T515" s="165">
        <v>45911</v>
      </c>
      <c r="U515" s="23" t="s">
        <v>73</v>
      </c>
      <c r="V515" s="24" t="s">
        <v>91</v>
      </c>
      <c r="W515" s="127"/>
      <c r="X515" s="281">
        <v>81700</v>
      </c>
      <c r="Z515" s="260"/>
      <c r="AA515" s="261"/>
      <c r="AB515" s="261"/>
      <c r="AC515" s="262"/>
      <c r="AD515" s="275">
        <f t="shared" si="36"/>
        <v>0</v>
      </c>
    </row>
    <row r="516" spans="1:30" ht="26.1" customHeight="1" x14ac:dyDescent="0.25">
      <c r="A516" s="10">
        <f t="shared" si="40"/>
        <v>511</v>
      </c>
      <c r="B516" s="11">
        <f t="shared" si="40"/>
        <v>17</v>
      </c>
      <c r="C516" s="12" t="s">
        <v>620</v>
      </c>
      <c r="D516" s="13" t="s">
        <v>1398</v>
      </c>
      <c r="E516" s="14" t="s">
        <v>67</v>
      </c>
      <c r="F516" s="15" t="s">
        <v>68</v>
      </c>
      <c r="G516" s="16" t="s">
        <v>64</v>
      </c>
      <c r="H516" s="235" t="s">
        <v>71</v>
      </c>
      <c r="I516" s="17" t="s">
        <v>646</v>
      </c>
      <c r="J516" s="228">
        <v>26500</v>
      </c>
      <c r="K516" s="18" t="s">
        <v>50</v>
      </c>
      <c r="L516" s="19" t="s">
        <v>51</v>
      </c>
      <c r="M516" s="213">
        <v>2022</v>
      </c>
      <c r="N516" s="20">
        <v>1332</v>
      </c>
      <c r="O516" s="185">
        <v>110</v>
      </c>
      <c r="P516" s="222">
        <v>5</v>
      </c>
      <c r="Q516" s="21">
        <v>44816</v>
      </c>
      <c r="R516" s="22">
        <v>45911</v>
      </c>
      <c r="S516" s="164">
        <v>45911</v>
      </c>
      <c r="T516" s="165">
        <v>45911</v>
      </c>
      <c r="U516" s="23" t="s">
        <v>73</v>
      </c>
      <c r="V516" s="24" t="s">
        <v>91</v>
      </c>
      <c r="W516" s="127"/>
      <c r="X516" s="281">
        <v>81300</v>
      </c>
      <c r="Z516" s="260"/>
      <c r="AA516" s="261"/>
      <c r="AB516" s="261"/>
      <c r="AC516" s="262"/>
      <c r="AD516" s="275">
        <f t="shared" si="36"/>
        <v>0</v>
      </c>
    </row>
    <row r="517" spans="1:30" ht="26.1" customHeight="1" x14ac:dyDescent="0.25">
      <c r="A517" s="10">
        <f t="shared" si="40"/>
        <v>512</v>
      </c>
      <c r="B517" s="11">
        <f t="shared" si="40"/>
        <v>18</v>
      </c>
      <c r="C517" s="12" t="s">
        <v>620</v>
      </c>
      <c r="D517" s="13" t="s">
        <v>1153</v>
      </c>
      <c r="E517" s="14" t="s">
        <v>67</v>
      </c>
      <c r="F517" s="15" t="s">
        <v>68</v>
      </c>
      <c r="G517" s="16" t="s">
        <v>64</v>
      </c>
      <c r="H517" s="235" t="s">
        <v>71</v>
      </c>
      <c r="I517" s="17" t="s">
        <v>634</v>
      </c>
      <c r="J517" s="228">
        <v>87900</v>
      </c>
      <c r="K517" s="18" t="s">
        <v>50</v>
      </c>
      <c r="L517" s="19" t="s">
        <v>196</v>
      </c>
      <c r="M517" s="213">
        <v>2019</v>
      </c>
      <c r="N517" s="20">
        <v>1600</v>
      </c>
      <c r="O517" s="185">
        <v>84</v>
      </c>
      <c r="P517" s="222">
        <v>5</v>
      </c>
      <c r="Q517" s="21">
        <v>43721</v>
      </c>
      <c r="R517" s="22">
        <v>45909</v>
      </c>
      <c r="S517" s="164">
        <v>45912</v>
      </c>
      <c r="T517" s="165">
        <v>45912</v>
      </c>
      <c r="U517" s="23" t="s">
        <v>52</v>
      </c>
      <c r="V517" s="24" t="s">
        <v>101</v>
      </c>
      <c r="W517" s="127"/>
      <c r="X517" s="281">
        <v>47000</v>
      </c>
      <c r="Z517" s="260"/>
      <c r="AA517" s="261"/>
      <c r="AB517" s="261"/>
      <c r="AC517" s="262"/>
      <c r="AD517" s="275">
        <f t="shared" si="36"/>
        <v>0</v>
      </c>
    </row>
    <row r="518" spans="1:30" ht="26.1" customHeight="1" x14ac:dyDescent="0.25">
      <c r="A518" s="10">
        <f t="shared" si="40"/>
        <v>513</v>
      </c>
      <c r="B518" s="11">
        <f t="shared" si="40"/>
        <v>19</v>
      </c>
      <c r="C518" s="12" t="s">
        <v>620</v>
      </c>
      <c r="D518" s="13" t="s">
        <v>1154</v>
      </c>
      <c r="E518" s="14" t="s">
        <v>67</v>
      </c>
      <c r="F518" s="15" t="s">
        <v>68</v>
      </c>
      <c r="G518" s="16" t="s">
        <v>64</v>
      </c>
      <c r="H518" s="235" t="s">
        <v>71</v>
      </c>
      <c r="I518" s="17" t="s">
        <v>635</v>
      </c>
      <c r="J518" s="228">
        <v>83100</v>
      </c>
      <c r="K518" s="18" t="s">
        <v>50</v>
      </c>
      <c r="L518" s="19" t="s">
        <v>196</v>
      </c>
      <c r="M518" s="213">
        <v>2019</v>
      </c>
      <c r="N518" s="20">
        <v>1600</v>
      </c>
      <c r="O518" s="185">
        <v>84</v>
      </c>
      <c r="P518" s="222">
        <v>5</v>
      </c>
      <c r="Q518" s="21">
        <v>43721</v>
      </c>
      <c r="R518" s="22">
        <v>45904</v>
      </c>
      <c r="S518" s="164">
        <v>45912</v>
      </c>
      <c r="T518" s="165">
        <v>45912</v>
      </c>
      <c r="U518" s="23" t="s">
        <v>52</v>
      </c>
      <c r="V518" s="24" t="s">
        <v>101</v>
      </c>
      <c r="W518" s="127"/>
      <c r="X518" s="281">
        <v>47300</v>
      </c>
      <c r="Z518" s="260"/>
      <c r="AA518" s="261"/>
      <c r="AB518" s="261"/>
      <c r="AC518" s="262"/>
      <c r="AD518" s="275">
        <f t="shared" ref="AD518:AD581" si="41">SUM(Z518:AC518)</f>
        <v>0</v>
      </c>
    </row>
    <row r="519" spans="1:30" ht="26.1" customHeight="1" x14ac:dyDescent="0.25">
      <c r="A519" s="10">
        <f t="shared" si="40"/>
        <v>514</v>
      </c>
      <c r="B519" s="11">
        <f t="shared" si="40"/>
        <v>20</v>
      </c>
      <c r="C519" s="12" t="s">
        <v>620</v>
      </c>
      <c r="D519" s="13" t="s">
        <v>1155</v>
      </c>
      <c r="E519" s="14" t="s">
        <v>67</v>
      </c>
      <c r="F519" s="15" t="s">
        <v>68</v>
      </c>
      <c r="G519" s="16" t="s">
        <v>64</v>
      </c>
      <c r="H519" s="235" t="s">
        <v>71</v>
      </c>
      <c r="I519" s="17" t="s">
        <v>636</v>
      </c>
      <c r="J519" s="228">
        <v>85800</v>
      </c>
      <c r="K519" s="18" t="s">
        <v>50</v>
      </c>
      <c r="L519" s="19" t="s">
        <v>196</v>
      </c>
      <c r="M519" s="213">
        <v>2019</v>
      </c>
      <c r="N519" s="20">
        <v>1600</v>
      </c>
      <c r="O519" s="185">
        <v>84</v>
      </c>
      <c r="P519" s="222">
        <v>5</v>
      </c>
      <c r="Q519" s="21">
        <v>43721</v>
      </c>
      <c r="R519" s="22">
        <v>45909</v>
      </c>
      <c r="S519" s="164">
        <v>45912</v>
      </c>
      <c r="T519" s="165">
        <v>45912</v>
      </c>
      <c r="U519" s="23" t="s">
        <v>52</v>
      </c>
      <c r="V519" s="24" t="s">
        <v>101</v>
      </c>
      <c r="W519" s="127"/>
      <c r="X519" s="281">
        <v>47100</v>
      </c>
      <c r="Z519" s="260"/>
      <c r="AA519" s="261"/>
      <c r="AB519" s="261"/>
      <c r="AC519" s="262"/>
      <c r="AD519" s="275">
        <f t="shared" si="41"/>
        <v>0</v>
      </c>
    </row>
    <row r="520" spans="1:30" ht="26.1" customHeight="1" x14ac:dyDescent="0.25">
      <c r="A520" s="10">
        <f t="shared" si="40"/>
        <v>515</v>
      </c>
      <c r="B520" s="11">
        <f t="shared" si="40"/>
        <v>21</v>
      </c>
      <c r="C520" s="12" t="s">
        <v>620</v>
      </c>
      <c r="D520" s="13" t="s">
        <v>1156</v>
      </c>
      <c r="E520" s="14" t="s">
        <v>67</v>
      </c>
      <c r="F520" s="15" t="s">
        <v>68</v>
      </c>
      <c r="G520" s="16" t="s">
        <v>64</v>
      </c>
      <c r="H520" s="235" t="s">
        <v>71</v>
      </c>
      <c r="I520" s="17" t="s">
        <v>637</v>
      </c>
      <c r="J520" s="228">
        <v>95100</v>
      </c>
      <c r="K520" s="18" t="s">
        <v>50</v>
      </c>
      <c r="L520" s="19" t="s">
        <v>196</v>
      </c>
      <c r="M520" s="213">
        <v>2019</v>
      </c>
      <c r="N520" s="20">
        <v>1600</v>
      </c>
      <c r="O520" s="185">
        <v>84</v>
      </c>
      <c r="P520" s="222">
        <v>5</v>
      </c>
      <c r="Q520" s="21">
        <v>43721</v>
      </c>
      <c r="R520" s="22">
        <v>45911</v>
      </c>
      <c r="S520" s="164">
        <v>45912</v>
      </c>
      <c r="T520" s="165">
        <v>45912</v>
      </c>
      <c r="U520" s="23" t="s">
        <v>52</v>
      </c>
      <c r="V520" s="24" t="s">
        <v>101</v>
      </c>
      <c r="W520" s="127"/>
      <c r="X520" s="281">
        <v>46500</v>
      </c>
      <c r="Z520" s="260"/>
      <c r="AA520" s="261"/>
      <c r="AB520" s="261"/>
      <c r="AC520" s="262"/>
      <c r="AD520" s="275">
        <f t="shared" si="41"/>
        <v>0</v>
      </c>
    </row>
    <row r="521" spans="1:30" ht="26.1" customHeight="1" x14ac:dyDescent="0.25">
      <c r="A521" s="10">
        <f t="shared" ref="A521:B536" si="42">A520+1</f>
        <v>516</v>
      </c>
      <c r="B521" s="11">
        <f t="shared" si="42"/>
        <v>22</v>
      </c>
      <c r="C521" s="12" t="s">
        <v>620</v>
      </c>
      <c r="D521" s="13" t="s">
        <v>1066</v>
      </c>
      <c r="E521" s="14" t="s">
        <v>67</v>
      </c>
      <c r="F521" s="15" t="s">
        <v>68</v>
      </c>
      <c r="G521" s="16" t="s">
        <v>64</v>
      </c>
      <c r="H521" s="235" t="s">
        <v>71</v>
      </c>
      <c r="I521" s="17" t="s">
        <v>631</v>
      </c>
      <c r="J521" s="228">
        <v>105500</v>
      </c>
      <c r="K521" s="18" t="s">
        <v>50</v>
      </c>
      <c r="L521" s="19" t="s">
        <v>196</v>
      </c>
      <c r="M521" s="213">
        <v>2018</v>
      </c>
      <c r="N521" s="20">
        <v>1600</v>
      </c>
      <c r="O521" s="185">
        <v>84</v>
      </c>
      <c r="P521" s="222">
        <v>5</v>
      </c>
      <c r="Q521" s="21">
        <v>43397</v>
      </c>
      <c r="R521" s="22">
        <v>45945</v>
      </c>
      <c r="S521" s="164">
        <v>45951</v>
      </c>
      <c r="T521" s="165">
        <v>45951</v>
      </c>
      <c r="U521" s="23" t="s">
        <v>52</v>
      </c>
      <c r="V521" s="24" t="s">
        <v>101</v>
      </c>
      <c r="W521" s="127"/>
      <c r="X521" s="281">
        <v>44300</v>
      </c>
      <c r="Z521" s="260"/>
      <c r="AA521" s="261"/>
      <c r="AB521" s="261"/>
      <c r="AC521" s="262"/>
      <c r="AD521" s="275">
        <f t="shared" si="41"/>
        <v>0</v>
      </c>
    </row>
    <row r="522" spans="1:30" ht="26.1" customHeight="1" x14ac:dyDescent="0.25">
      <c r="A522" s="10">
        <f t="shared" si="42"/>
        <v>517</v>
      </c>
      <c r="B522" s="11">
        <f t="shared" si="42"/>
        <v>23</v>
      </c>
      <c r="C522" s="12" t="s">
        <v>620</v>
      </c>
      <c r="D522" s="13" t="s">
        <v>1067</v>
      </c>
      <c r="E522" s="14" t="s">
        <v>67</v>
      </c>
      <c r="F522" s="15" t="s">
        <v>68</v>
      </c>
      <c r="G522" s="16" t="s">
        <v>64</v>
      </c>
      <c r="H522" s="235" t="s">
        <v>71</v>
      </c>
      <c r="I522" s="17" t="s">
        <v>632</v>
      </c>
      <c r="J522" s="228">
        <v>111800</v>
      </c>
      <c r="K522" s="18" t="s">
        <v>50</v>
      </c>
      <c r="L522" s="19" t="s">
        <v>196</v>
      </c>
      <c r="M522" s="213">
        <v>2018</v>
      </c>
      <c r="N522" s="20">
        <v>1600</v>
      </c>
      <c r="O522" s="185">
        <v>84</v>
      </c>
      <c r="P522" s="222">
        <v>5</v>
      </c>
      <c r="Q522" s="21">
        <v>43397</v>
      </c>
      <c r="R522" s="22">
        <v>45945</v>
      </c>
      <c r="S522" s="164">
        <v>45951</v>
      </c>
      <c r="T522" s="165">
        <v>45951</v>
      </c>
      <c r="U522" s="23" t="s">
        <v>52</v>
      </c>
      <c r="V522" s="24" t="s">
        <v>101</v>
      </c>
      <c r="W522" s="127"/>
      <c r="X522" s="281">
        <v>43800</v>
      </c>
      <c r="Z522" s="260"/>
      <c r="AA522" s="261"/>
      <c r="AB522" s="261"/>
      <c r="AC522" s="262"/>
      <c r="AD522" s="275">
        <f t="shared" si="41"/>
        <v>0</v>
      </c>
    </row>
    <row r="523" spans="1:30" ht="26.1" customHeight="1" x14ac:dyDescent="0.25">
      <c r="A523" s="10">
        <f t="shared" si="42"/>
        <v>518</v>
      </c>
      <c r="B523" s="11">
        <f t="shared" si="42"/>
        <v>24</v>
      </c>
      <c r="C523" s="12" t="s">
        <v>620</v>
      </c>
      <c r="D523" s="13" t="s">
        <v>1068</v>
      </c>
      <c r="E523" s="14" t="s">
        <v>67</v>
      </c>
      <c r="F523" s="15" t="s">
        <v>68</v>
      </c>
      <c r="G523" s="16" t="s">
        <v>64</v>
      </c>
      <c r="H523" s="235" t="s">
        <v>71</v>
      </c>
      <c r="I523" s="17" t="s">
        <v>633</v>
      </c>
      <c r="J523" s="228">
        <v>91400</v>
      </c>
      <c r="K523" s="18" t="s">
        <v>50</v>
      </c>
      <c r="L523" s="19" t="s">
        <v>196</v>
      </c>
      <c r="M523" s="213">
        <v>2018</v>
      </c>
      <c r="N523" s="20">
        <v>1600</v>
      </c>
      <c r="O523" s="185">
        <v>84</v>
      </c>
      <c r="P523" s="222">
        <v>5</v>
      </c>
      <c r="Q523" s="21">
        <v>43397</v>
      </c>
      <c r="R523" s="22">
        <v>45945</v>
      </c>
      <c r="S523" s="164">
        <v>45951</v>
      </c>
      <c r="T523" s="165">
        <v>45951</v>
      </c>
      <c r="U523" s="23" t="s">
        <v>52</v>
      </c>
      <c r="V523" s="24" t="s">
        <v>101</v>
      </c>
      <c r="W523" s="127"/>
      <c r="X523" s="281">
        <v>45200</v>
      </c>
      <c r="Z523" s="260"/>
      <c r="AA523" s="261"/>
      <c r="AB523" s="261"/>
      <c r="AC523" s="262"/>
      <c r="AD523" s="275">
        <f t="shared" si="41"/>
        <v>0</v>
      </c>
    </row>
    <row r="524" spans="1:30" ht="26.1" customHeight="1" x14ac:dyDescent="0.25">
      <c r="A524" s="10">
        <f t="shared" si="42"/>
        <v>519</v>
      </c>
      <c r="B524" s="11">
        <f t="shared" si="42"/>
        <v>25</v>
      </c>
      <c r="C524" s="12" t="s">
        <v>620</v>
      </c>
      <c r="D524" s="13" t="s">
        <v>1477</v>
      </c>
      <c r="E524" s="14" t="s">
        <v>126</v>
      </c>
      <c r="F524" s="15" t="s">
        <v>127</v>
      </c>
      <c r="G524" s="16" t="s">
        <v>55</v>
      </c>
      <c r="H524" s="235" t="s">
        <v>71</v>
      </c>
      <c r="I524" s="17" t="s">
        <v>648</v>
      </c>
      <c r="J524" s="228">
        <v>7500</v>
      </c>
      <c r="K524" s="18" t="s">
        <v>836</v>
      </c>
      <c r="L524" s="19" t="s">
        <v>51</v>
      </c>
      <c r="M524" s="213">
        <v>2023</v>
      </c>
      <c r="N524" s="20">
        <v>999</v>
      </c>
      <c r="O524" s="185">
        <v>74</v>
      </c>
      <c r="P524" s="222">
        <v>5</v>
      </c>
      <c r="Q524" s="21">
        <v>45224</v>
      </c>
      <c r="R524" s="22">
        <v>46320</v>
      </c>
      <c r="S524" s="164">
        <v>45954</v>
      </c>
      <c r="T524" s="165">
        <v>45954</v>
      </c>
      <c r="U524" s="23" t="s">
        <v>73</v>
      </c>
      <c r="V524" s="24" t="s">
        <v>91</v>
      </c>
      <c r="W524" s="127"/>
      <c r="X524" s="281">
        <v>72100</v>
      </c>
      <c r="Z524" s="260"/>
      <c r="AA524" s="261"/>
      <c r="AB524" s="261"/>
      <c r="AC524" s="262"/>
      <c r="AD524" s="275">
        <f t="shared" si="41"/>
        <v>0</v>
      </c>
    </row>
    <row r="525" spans="1:30" ht="26.1" customHeight="1" x14ac:dyDescent="0.25">
      <c r="A525" s="10">
        <f t="shared" si="42"/>
        <v>520</v>
      </c>
      <c r="B525" s="11">
        <f t="shared" si="42"/>
        <v>26</v>
      </c>
      <c r="C525" s="12" t="s">
        <v>620</v>
      </c>
      <c r="D525" s="13" t="s">
        <v>1478</v>
      </c>
      <c r="E525" s="14" t="s">
        <v>126</v>
      </c>
      <c r="F525" s="15" t="s">
        <v>127</v>
      </c>
      <c r="G525" s="16" t="s">
        <v>55</v>
      </c>
      <c r="H525" s="235" t="s">
        <v>71</v>
      </c>
      <c r="I525" s="17" t="s">
        <v>649</v>
      </c>
      <c r="J525" s="228">
        <v>14600</v>
      </c>
      <c r="K525" s="18" t="s">
        <v>836</v>
      </c>
      <c r="L525" s="19" t="s">
        <v>51</v>
      </c>
      <c r="M525" s="213">
        <v>2023</v>
      </c>
      <c r="N525" s="20">
        <v>999</v>
      </c>
      <c r="O525" s="185">
        <v>74</v>
      </c>
      <c r="P525" s="222">
        <v>5</v>
      </c>
      <c r="Q525" s="21">
        <v>45224</v>
      </c>
      <c r="R525" s="22">
        <v>46320</v>
      </c>
      <c r="S525" s="164">
        <v>45954</v>
      </c>
      <c r="T525" s="165">
        <v>45954</v>
      </c>
      <c r="U525" s="23" t="s">
        <v>73</v>
      </c>
      <c r="V525" s="24" t="s">
        <v>91</v>
      </c>
      <c r="W525" s="127"/>
      <c r="X525" s="281">
        <v>71100</v>
      </c>
      <c r="Z525" s="260"/>
      <c r="AA525" s="261"/>
      <c r="AB525" s="261"/>
      <c r="AC525" s="262"/>
      <c r="AD525" s="275">
        <f t="shared" si="41"/>
        <v>0</v>
      </c>
    </row>
    <row r="526" spans="1:30" ht="26.1" customHeight="1" x14ac:dyDescent="0.25">
      <c r="A526" s="10">
        <f t="shared" si="42"/>
        <v>521</v>
      </c>
      <c r="B526" s="11">
        <f t="shared" si="42"/>
        <v>27</v>
      </c>
      <c r="C526" s="12" t="s">
        <v>620</v>
      </c>
      <c r="D526" s="13" t="s">
        <v>1479</v>
      </c>
      <c r="E526" s="14" t="s">
        <v>126</v>
      </c>
      <c r="F526" s="15" t="s">
        <v>127</v>
      </c>
      <c r="G526" s="16" t="s">
        <v>55</v>
      </c>
      <c r="H526" s="235" t="s">
        <v>71</v>
      </c>
      <c r="I526" s="17" t="s">
        <v>650</v>
      </c>
      <c r="J526" s="228">
        <v>7600</v>
      </c>
      <c r="K526" s="18" t="s">
        <v>836</v>
      </c>
      <c r="L526" s="19" t="s">
        <v>51</v>
      </c>
      <c r="M526" s="213">
        <v>2023</v>
      </c>
      <c r="N526" s="20">
        <v>999</v>
      </c>
      <c r="O526" s="185">
        <v>74</v>
      </c>
      <c r="P526" s="222">
        <v>5</v>
      </c>
      <c r="Q526" s="21">
        <v>45224</v>
      </c>
      <c r="R526" s="22">
        <v>46320</v>
      </c>
      <c r="S526" s="164">
        <v>45954</v>
      </c>
      <c r="T526" s="165">
        <v>45954</v>
      </c>
      <c r="U526" s="23" t="s">
        <v>73</v>
      </c>
      <c r="V526" s="24" t="s">
        <v>91</v>
      </c>
      <c r="W526" s="127"/>
      <c r="X526" s="281">
        <v>72000</v>
      </c>
      <c r="Z526" s="260"/>
      <c r="AA526" s="261"/>
      <c r="AB526" s="261"/>
      <c r="AC526" s="262"/>
      <c r="AD526" s="275">
        <f t="shared" si="41"/>
        <v>0</v>
      </c>
    </row>
    <row r="527" spans="1:30" ht="26.1" customHeight="1" x14ac:dyDescent="0.25">
      <c r="A527" s="10">
        <f t="shared" si="42"/>
        <v>522</v>
      </c>
      <c r="B527" s="11">
        <f t="shared" si="42"/>
        <v>28</v>
      </c>
      <c r="C527" s="12" t="s">
        <v>620</v>
      </c>
      <c r="D527" s="13" t="s">
        <v>1255</v>
      </c>
      <c r="E527" s="14" t="s">
        <v>67</v>
      </c>
      <c r="F527" s="15" t="s">
        <v>68</v>
      </c>
      <c r="G527" s="16" t="s">
        <v>64</v>
      </c>
      <c r="H527" s="235" t="s">
        <v>71</v>
      </c>
      <c r="I527" s="17" t="s">
        <v>638</v>
      </c>
      <c r="J527" s="228">
        <v>100700</v>
      </c>
      <c r="K527" s="18" t="s">
        <v>50</v>
      </c>
      <c r="L527" s="19" t="s">
        <v>51</v>
      </c>
      <c r="M527" s="213">
        <v>2020</v>
      </c>
      <c r="N527" s="20">
        <v>1300</v>
      </c>
      <c r="O527" s="185">
        <v>96</v>
      </c>
      <c r="P527" s="222">
        <v>5</v>
      </c>
      <c r="Q527" s="21">
        <v>44167</v>
      </c>
      <c r="R527" s="22">
        <v>45990</v>
      </c>
      <c r="S527" s="164">
        <v>45992</v>
      </c>
      <c r="T527" s="165">
        <v>45992</v>
      </c>
      <c r="U527" s="23" t="s">
        <v>70</v>
      </c>
      <c r="V527" s="24" t="s">
        <v>37</v>
      </c>
      <c r="W527" s="127"/>
      <c r="X527" s="281">
        <v>52300</v>
      </c>
      <c r="Z527" s="260"/>
      <c r="AA527" s="261"/>
      <c r="AB527" s="261"/>
      <c r="AC527" s="262"/>
      <c r="AD527" s="275">
        <f t="shared" si="41"/>
        <v>0</v>
      </c>
    </row>
    <row r="528" spans="1:30" ht="26.1" customHeight="1" x14ac:dyDescent="0.25">
      <c r="A528" s="10">
        <f t="shared" si="42"/>
        <v>523</v>
      </c>
      <c r="B528" s="11">
        <f t="shared" si="42"/>
        <v>29</v>
      </c>
      <c r="C528" s="12" t="s">
        <v>620</v>
      </c>
      <c r="D528" s="13" t="s">
        <v>1256</v>
      </c>
      <c r="E528" s="14" t="s">
        <v>67</v>
      </c>
      <c r="F528" s="15" t="s">
        <v>68</v>
      </c>
      <c r="G528" s="16" t="s">
        <v>64</v>
      </c>
      <c r="H528" s="235" t="s">
        <v>71</v>
      </c>
      <c r="I528" s="17" t="s">
        <v>639</v>
      </c>
      <c r="J528" s="228">
        <v>100800</v>
      </c>
      <c r="K528" s="18" t="s">
        <v>50</v>
      </c>
      <c r="L528" s="19" t="s">
        <v>51</v>
      </c>
      <c r="M528" s="213">
        <v>2020</v>
      </c>
      <c r="N528" s="20">
        <v>1300</v>
      </c>
      <c r="O528" s="185">
        <v>96</v>
      </c>
      <c r="P528" s="222">
        <v>5</v>
      </c>
      <c r="Q528" s="21">
        <v>44167</v>
      </c>
      <c r="R528" s="22">
        <v>45991</v>
      </c>
      <c r="S528" s="164">
        <v>45992</v>
      </c>
      <c r="T528" s="165">
        <v>45992</v>
      </c>
      <c r="U528" s="23" t="s">
        <v>70</v>
      </c>
      <c r="V528" s="24" t="s">
        <v>37</v>
      </c>
      <c r="W528" s="127"/>
      <c r="X528" s="281">
        <v>52300</v>
      </c>
      <c r="Z528" s="260"/>
      <c r="AA528" s="261"/>
      <c r="AB528" s="261"/>
      <c r="AC528" s="262"/>
      <c r="AD528" s="275">
        <f t="shared" si="41"/>
        <v>0</v>
      </c>
    </row>
    <row r="529" spans="1:30" ht="26.1" customHeight="1" x14ac:dyDescent="0.25">
      <c r="A529" s="10">
        <f t="shared" si="42"/>
        <v>524</v>
      </c>
      <c r="B529" s="11">
        <f t="shared" si="42"/>
        <v>30</v>
      </c>
      <c r="C529" s="12" t="s">
        <v>620</v>
      </c>
      <c r="D529" s="13" t="s">
        <v>1517</v>
      </c>
      <c r="E529" s="14" t="s">
        <v>85</v>
      </c>
      <c r="F529" s="15" t="s">
        <v>180</v>
      </c>
      <c r="G529" s="16" t="s">
        <v>64</v>
      </c>
      <c r="H529" s="235" t="s">
        <v>71</v>
      </c>
      <c r="I529" s="17" t="s">
        <v>652</v>
      </c>
      <c r="J529" s="228">
        <v>950</v>
      </c>
      <c r="K529" s="18" t="s">
        <v>182</v>
      </c>
      <c r="L529" s="19" t="s">
        <v>183</v>
      </c>
      <c r="M529" s="213">
        <v>2024</v>
      </c>
      <c r="N529" s="20" t="s">
        <v>184</v>
      </c>
      <c r="O529" s="185">
        <v>118</v>
      </c>
      <c r="P529" s="222">
        <v>5</v>
      </c>
      <c r="Q529" s="21">
        <v>45629</v>
      </c>
      <c r="R529" s="22">
        <v>46724</v>
      </c>
      <c r="S529" s="164">
        <v>45993</v>
      </c>
      <c r="T529" s="165">
        <v>45993</v>
      </c>
      <c r="U529" s="23" t="s">
        <v>73</v>
      </c>
      <c r="V529" s="24" t="s">
        <v>91</v>
      </c>
      <c r="W529" s="127"/>
      <c r="X529" s="281">
        <v>178000</v>
      </c>
      <c r="Z529" s="260"/>
      <c r="AA529" s="261"/>
      <c r="AB529" s="261"/>
      <c r="AC529" s="262"/>
      <c r="AD529" s="275">
        <f t="shared" si="41"/>
        <v>0</v>
      </c>
    </row>
    <row r="530" spans="1:30" ht="26.1" customHeight="1" x14ac:dyDescent="0.25">
      <c r="A530" s="10">
        <f t="shared" si="42"/>
        <v>525</v>
      </c>
      <c r="B530" s="11">
        <f t="shared" si="42"/>
        <v>31</v>
      </c>
      <c r="C530" s="12" t="s">
        <v>620</v>
      </c>
      <c r="D530" s="13" t="s">
        <v>1518</v>
      </c>
      <c r="E530" s="14" t="s">
        <v>67</v>
      </c>
      <c r="F530" s="15" t="s">
        <v>68</v>
      </c>
      <c r="G530" s="16" t="s">
        <v>64</v>
      </c>
      <c r="H530" s="235" t="s">
        <v>71</v>
      </c>
      <c r="I530" s="17" t="s">
        <v>651</v>
      </c>
      <c r="J530" s="228">
        <v>400</v>
      </c>
      <c r="K530" s="18" t="s">
        <v>131</v>
      </c>
      <c r="L530" s="19" t="s">
        <v>51</v>
      </c>
      <c r="M530" s="213">
        <v>2024</v>
      </c>
      <c r="N530" s="20">
        <v>1.2</v>
      </c>
      <c r="O530" s="185">
        <v>96</v>
      </c>
      <c r="P530" s="222">
        <v>5</v>
      </c>
      <c r="Q530" s="21">
        <v>45637</v>
      </c>
      <c r="R530" s="22">
        <v>46732</v>
      </c>
      <c r="S530" s="164">
        <v>46001</v>
      </c>
      <c r="T530" s="165">
        <v>46001</v>
      </c>
      <c r="U530" s="23" t="s">
        <v>73</v>
      </c>
      <c r="V530" s="24" t="s">
        <v>91</v>
      </c>
      <c r="W530" s="127"/>
      <c r="X530" s="281">
        <v>97000</v>
      </c>
      <c r="Z530" s="260"/>
      <c r="AA530" s="261"/>
      <c r="AB530" s="261"/>
      <c r="AC530" s="262"/>
      <c r="AD530" s="275">
        <f t="shared" si="41"/>
        <v>0</v>
      </c>
    </row>
    <row r="531" spans="1:30" ht="26.1" customHeight="1" thickBot="1" x14ac:dyDescent="0.3">
      <c r="A531" s="10">
        <f t="shared" si="42"/>
        <v>526</v>
      </c>
      <c r="B531" s="11">
        <f t="shared" si="42"/>
        <v>32</v>
      </c>
      <c r="C531" s="140" t="s">
        <v>620</v>
      </c>
      <c r="D531" s="141" t="s">
        <v>844</v>
      </c>
      <c r="E531" s="143" t="s">
        <v>190</v>
      </c>
      <c r="F531" s="145" t="s">
        <v>191</v>
      </c>
      <c r="G531" s="147" t="s">
        <v>42</v>
      </c>
      <c r="H531" s="237" t="s">
        <v>192</v>
      </c>
      <c r="I531" s="149" t="s">
        <v>621</v>
      </c>
      <c r="J531" s="230" t="s">
        <v>840</v>
      </c>
      <c r="K531" s="151" t="s">
        <v>840</v>
      </c>
      <c r="L531" s="35" t="s">
        <v>840</v>
      </c>
      <c r="M531" s="216">
        <v>2005</v>
      </c>
      <c r="N531" s="181" t="s">
        <v>840</v>
      </c>
      <c r="O531" s="187" t="s">
        <v>840</v>
      </c>
      <c r="P531" s="224" t="s">
        <v>55</v>
      </c>
      <c r="Q531" s="153">
        <v>38770</v>
      </c>
      <c r="R531" s="155" t="s">
        <v>393</v>
      </c>
      <c r="S531" s="180">
        <v>46082</v>
      </c>
      <c r="T531" s="172">
        <v>46082</v>
      </c>
      <c r="U531" s="157" t="s">
        <v>55</v>
      </c>
      <c r="V531" s="159" t="s">
        <v>55</v>
      </c>
      <c r="W531" s="162"/>
      <c r="X531" s="282">
        <v>350</v>
      </c>
      <c r="Z531" s="257"/>
      <c r="AA531" s="258"/>
      <c r="AB531" s="278" t="s">
        <v>42</v>
      </c>
      <c r="AC531" s="263"/>
      <c r="AD531" s="274">
        <f t="shared" si="41"/>
        <v>0</v>
      </c>
    </row>
    <row r="532" spans="1:30" ht="26.1" customHeight="1" x14ac:dyDescent="0.25">
      <c r="A532" s="10">
        <f t="shared" si="42"/>
        <v>527</v>
      </c>
      <c r="B532" s="11">
        <v>1</v>
      </c>
      <c r="C532" s="12" t="s">
        <v>653</v>
      </c>
      <c r="D532" s="13" t="s">
        <v>916</v>
      </c>
      <c r="E532" s="14" t="s">
        <v>147</v>
      </c>
      <c r="F532" s="15" t="s">
        <v>290</v>
      </c>
      <c r="G532" s="16" t="s">
        <v>64</v>
      </c>
      <c r="H532" s="235" t="s">
        <v>71</v>
      </c>
      <c r="I532" s="17" t="s">
        <v>657</v>
      </c>
      <c r="J532" s="228">
        <v>200273</v>
      </c>
      <c r="K532" s="18" t="s">
        <v>50</v>
      </c>
      <c r="L532" s="19" t="s">
        <v>196</v>
      </c>
      <c r="M532" s="213">
        <v>2014</v>
      </c>
      <c r="N532" s="20">
        <v>1300</v>
      </c>
      <c r="O532" s="185">
        <v>62.5</v>
      </c>
      <c r="P532" s="222">
        <v>4</v>
      </c>
      <c r="Q532" s="21">
        <v>41766</v>
      </c>
      <c r="R532" s="22">
        <v>45784</v>
      </c>
      <c r="S532" s="164">
        <v>45783</v>
      </c>
      <c r="T532" s="165">
        <v>45783</v>
      </c>
      <c r="U532" s="23" t="s">
        <v>52</v>
      </c>
      <c r="V532" s="24" t="s">
        <v>97</v>
      </c>
      <c r="W532" s="127"/>
      <c r="X532" s="283">
        <v>31300</v>
      </c>
      <c r="Z532" s="253"/>
      <c r="AA532" s="254"/>
      <c r="AB532" s="254"/>
      <c r="AC532" s="276"/>
      <c r="AD532" s="272">
        <f t="shared" si="41"/>
        <v>0</v>
      </c>
    </row>
    <row r="533" spans="1:30" ht="26.1" customHeight="1" x14ac:dyDescent="0.25">
      <c r="A533" s="10">
        <f t="shared" si="42"/>
        <v>528</v>
      </c>
      <c r="B533" s="11">
        <f>B532+1</f>
        <v>2</v>
      </c>
      <c r="C533" s="12" t="s">
        <v>653</v>
      </c>
      <c r="D533" s="13" t="s">
        <v>1009</v>
      </c>
      <c r="E533" s="14" t="s">
        <v>67</v>
      </c>
      <c r="F533" s="15" t="s">
        <v>68</v>
      </c>
      <c r="G533" s="16" t="s">
        <v>64</v>
      </c>
      <c r="H533" s="235" t="s">
        <v>71</v>
      </c>
      <c r="I533" s="17" t="s">
        <v>667</v>
      </c>
      <c r="J533" s="228">
        <v>163022</v>
      </c>
      <c r="K533" s="18" t="s">
        <v>50</v>
      </c>
      <c r="L533" s="19" t="s">
        <v>51</v>
      </c>
      <c r="M533" s="213">
        <v>2017</v>
      </c>
      <c r="N533" s="20">
        <v>1600</v>
      </c>
      <c r="O533" s="185">
        <v>77</v>
      </c>
      <c r="P533" s="222">
        <v>5</v>
      </c>
      <c r="Q533" s="21">
        <v>42884</v>
      </c>
      <c r="R533" s="22">
        <v>45801</v>
      </c>
      <c r="S533" s="164">
        <v>45805</v>
      </c>
      <c r="T533" s="165">
        <v>45805</v>
      </c>
      <c r="U533" s="23" t="s">
        <v>52</v>
      </c>
      <c r="V533" s="24" t="s">
        <v>101</v>
      </c>
      <c r="W533" s="127"/>
      <c r="X533" s="281">
        <v>36700</v>
      </c>
      <c r="Z533" s="260"/>
      <c r="AA533" s="261"/>
      <c r="AB533" s="261"/>
      <c r="AC533" s="262"/>
      <c r="AD533" s="275">
        <f t="shared" si="41"/>
        <v>0</v>
      </c>
    </row>
    <row r="534" spans="1:30" ht="26.1" customHeight="1" x14ac:dyDescent="0.25">
      <c r="A534" s="10">
        <f t="shared" si="42"/>
        <v>529</v>
      </c>
      <c r="B534" s="11">
        <f t="shared" si="42"/>
        <v>3</v>
      </c>
      <c r="C534" s="12" t="s">
        <v>653</v>
      </c>
      <c r="D534" s="13" t="s">
        <v>1010</v>
      </c>
      <c r="E534" s="14" t="s">
        <v>67</v>
      </c>
      <c r="F534" s="15" t="s">
        <v>68</v>
      </c>
      <c r="G534" s="16" t="s">
        <v>64</v>
      </c>
      <c r="H534" s="235" t="s">
        <v>71</v>
      </c>
      <c r="I534" s="17" t="s">
        <v>668</v>
      </c>
      <c r="J534" s="228">
        <v>138329</v>
      </c>
      <c r="K534" s="18" t="s">
        <v>50</v>
      </c>
      <c r="L534" s="19" t="s">
        <v>51</v>
      </c>
      <c r="M534" s="213">
        <v>2017</v>
      </c>
      <c r="N534" s="20">
        <v>1600</v>
      </c>
      <c r="O534" s="185">
        <v>77</v>
      </c>
      <c r="P534" s="222">
        <v>5</v>
      </c>
      <c r="Q534" s="21">
        <v>42884</v>
      </c>
      <c r="R534" s="22">
        <v>45801</v>
      </c>
      <c r="S534" s="164">
        <v>45805</v>
      </c>
      <c r="T534" s="165">
        <v>45805</v>
      </c>
      <c r="U534" s="23" t="s">
        <v>52</v>
      </c>
      <c r="V534" s="24" t="s">
        <v>101</v>
      </c>
      <c r="W534" s="127"/>
      <c r="X534" s="281">
        <v>38700</v>
      </c>
      <c r="Z534" s="260"/>
      <c r="AA534" s="261"/>
      <c r="AB534" s="261"/>
      <c r="AC534" s="262"/>
      <c r="AD534" s="275">
        <f t="shared" si="41"/>
        <v>0</v>
      </c>
    </row>
    <row r="535" spans="1:30" ht="26.1" customHeight="1" x14ac:dyDescent="0.25">
      <c r="A535" s="10">
        <f t="shared" si="42"/>
        <v>530</v>
      </c>
      <c r="B535" s="11">
        <f t="shared" si="42"/>
        <v>4</v>
      </c>
      <c r="C535" s="12" t="s">
        <v>653</v>
      </c>
      <c r="D535" s="13" t="s">
        <v>1011</v>
      </c>
      <c r="E535" s="14" t="s">
        <v>67</v>
      </c>
      <c r="F535" s="15" t="s">
        <v>68</v>
      </c>
      <c r="G535" s="16" t="s">
        <v>64</v>
      </c>
      <c r="H535" s="235" t="s">
        <v>71</v>
      </c>
      <c r="I535" s="17" t="s">
        <v>669</v>
      </c>
      <c r="J535" s="228">
        <v>118477</v>
      </c>
      <c r="K535" s="18" t="s">
        <v>50</v>
      </c>
      <c r="L535" s="19" t="s">
        <v>51</v>
      </c>
      <c r="M535" s="213">
        <v>2017</v>
      </c>
      <c r="N535" s="20">
        <v>1600</v>
      </c>
      <c r="O535" s="185">
        <v>77</v>
      </c>
      <c r="P535" s="222">
        <v>5</v>
      </c>
      <c r="Q535" s="21">
        <v>42884</v>
      </c>
      <c r="R535" s="22">
        <v>45801</v>
      </c>
      <c r="S535" s="164">
        <v>45805</v>
      </c>
      <c r="T535" s="165">
        <v>45805</v>
      </c>
      <c r="U535" s="23" t="s">
        <v>52</v>
      </c>
      <c r="V535" s="24" t="s">
        <v>101</v>
      </c>
      <c r="W535" s="127"/>
      <c r="X535" s="281">
        <v>40000</v>
      </c>
      <c r="Z535" s="260"/>
      <c r="AA535" s="261"/>
      <c r="AB535" s="261"/>
      <c r="AC535" s="262"/>
      <c r="AD535" s="275">
        <f t="shared" si="41"/>
        <v>0</v>
      </c>
    </row>
    <row r="536" spans="1:30" ht="26.1" customHeight="1" x14ac:dyDescent="0.25">
      <c r="A536" s="10">
        <f t="shared" si="42"/>
        <v>531</v>
      </c>
      <c r="B536" s="11">
        <f t="shared" si="42"/>
        <v>5</v>
      </c>
      <c r="C536" s="12" t="s">
        <v>653</v>
      </c>
      <c r="D536" s="13" t="s">
        <v>964</v>
      </c>
      <c r="E536" s="14" t="s">
        <v>67</v>
      </c>
      <c r="F536" s="15" t="s">
        <v>68</v>
      </c>
      <c r="G536" s="16" t="s">
        <v>64</v>
      </c>
      <c r="H536" s="235" t="s">
        <v>71</v>
      </c>
      <c r="I536" s="17" t="s">
        <v>659</v>
      </c>
      <c r="J536" s="228">
        <v>183387</v>
      </c>
      <c r="K536" s="18" t="s">
        <v>50</v>
      </c>
      <c r="L536" s="19" t="s">
        <v>196</v>
      </c>
      <c r="M536" s="213">
        <v>2015</v>
      </c>
      <c r="N536" s="20">
        <v>1600</v>
      </c>
      <c r="O536" s="185">
        <v>77</v>
      </c>
      <c r="P536" s="222">
        <v>5</v>
      </c>
      <c r="Q536" s="21">
        <v>42163</v>
      </c>
      <c r="R536" s="22">
        <v>45808</v>
      </c>
      <c r="S536" s="164">
        <v>45815</v>
      </c>
      <c r="T536" s="165">
        <v>45815</v>
      </c>
      <c r="U536" s="23" t="s">
        <v>52</v>
      </c>
      <c r="V536" s="24" t="s">
        <v>97</v>
      </c>
      <c r="W536" s="127"/>
      <c r="X536" s="281">
        <v>30400</v>
      </c>
      <c r="Z536" s="260"/>
      <c r="AA536" s="261"/>
      <c r="AB536" s="261"/>
      <c r="AC536" s="262"/>
      <c r="AD536" s="275">
        <f t="shared" si="41"/>
        <v>0</v>
      </c>
    </row>
    <row r="537" spans="1:30" ht="26.1" customHeight="1" x14ac:dyDescent="0.25">
      <c r="A537" s="10">
        <f t="shared" ref="A537:B552" si="43">A536+1</f>
        <v>532</v>
      </c>
      <c r="B537" s="11">
        <f t="shared" si="43"/>
        <v>6</v>
      </c>
      <c r="C537" s="12" t="s">
        <v>653</v>
      </c>
      <c r="D537" s="13" t="s">
        <v>965</v>
      </c>
      <c r="E537" s="14" t="s">
        <v>67</v>
      </c>
      <c r="F537" s="15" t="s">
        <v>68</v>
      </c>
      <c r="G537" s="16" t="s">
        <v>64</v>
      </c>
      <c r="H537" s="235" t="s">
        <v>71</v>
      </c>
      <c r="I537" s="17" t="s">
        <v>660</v>
      </c>
      <c r="J537" s="228">
        <v>177832</v>
      </c>
      <c r="K537" s="18" t="s">
        <v>50</v>
      </c>
      <c r="L537" s="19" t="s">
        <v>196</v>
      </c>
      <c r="M537" s="213">
        <v>2015</v>
      </c>
      <c r="N537" s="20">
        <v>1600</v>
      </c>
      <c r="O537" s="185">
        <v>77</v>
      </c>
      <c r="P537" s="222">
        <v>5</v>
      </c>
      <c r="Q537" s="21">
        <v>42163</v>
      </c>
      <c r="R537" s="22">
        <v>45808</v>
      </c>
      <c r="S537" s="164">
        <v>45815</v>
      </c>
      <c r="T537" s="165">
        <v>45815</v>
      </c>
      <c r="U537" s="23" t="s">
        <v>52</v>
      </c>
      <c r="V537" s="24" t="s">
        <v>97</v>
      </c>
      <c r="W537" s="127"/>
      <c r="X537" s="281">
        <v>30800</v>
      </c>
      <c r="Z537" s="260"/>
      <c r="AA537" s="261"/>
      <c r="AB537" s="261"/>
      <c r="AC537" s="262"/>
      <c r="AD537" s="275">
        <f t="shared" si="41"/>
        <v>0</v>
      </c>
    </row>
    <row r="538" spans="1:30" ht="26.1" customHeight="1" x14ac:dyDescent="0.25">
      <c r="A538" s="10">
        <f t="shared" si="43"/>
        <v>533</v>
      </c>
      <c r="B538" s="11">
        <f t="shared" si="43"/>
        <v>7</v>
      </c>
      <c r="C538" s="12" t="s">
        <v>653</v>
      </c>
      <c r="D538" s="13" t="s">
        <v>966</v>
      </c>
      <c r="E538" s="14" t="s">
        <v>67</v>
      </c>
      <c r="F538" s="15" t="s">
        <v>68</v>
      </c>
      <c r="G538" s="16" t="s">
        <v>64</v>
      </c>
      <c r="H538" s="235" t="s">
        <v>71</v>
      </c>
      <c r="I538" s="17" t="s">
        <v>661</v>
      </c>
      <c r="J538" s="228">
        <v>266600</v>
      </c>
      <c r="K538" s="18" t="s">
        <v>50</v>
      </c>
      <c r="L538" s="19" t="s">
        <v>196</v>
      </c>
      <c r="M538" s="213">
        <v>2015</v>
      </c>
      <c r="N538" s="20">
        <v>1600</v>
      </c>
      <c r="O538" s="185">
        <v>77</v>
      </c>
      <c r="P538" s="222">
        <v>5</v>
      </c>
      <c r="Q538" s="21">
        <v>42163</v>
      </c>
      <c r="R538" s="22">
        <v>45808</v>
      </c>
      <c r="S538" s="164">
        <v>45815</v>
      </c>
      <c r="T538" s="165">
        <v>45815</v>
      </c>
      <c r="U538" s="23" t="s">
        <v>52</v>
      </c>
      <c r="V538" s="24" t="s">
        <v>97</v>
      </c>
      <c r="W538" s="127"/>
      <c r="X538" s="281">
        <v>25100</v>
      </c>
      <c r="Z538" s="260"/>
      <c r="AA538" s="261"/>
      <c r="AB538" s="261"/>
      <c r="AC538" s="262"/>
      <c r="AD538" s="275">
        <f t="shared" si="41"/>
        <v>0</v>
      </c>
    </row>
    <row r="539" spans="1:30" ht="26.1" customHeight="1" x14ac:dyDescent="0.25">
      <c r="A539" s="10">
        <f t="shared" si="43"/>
        <v>534</v>
      </c>
      <c r="B539" s="11">
        <f t="shared" si="43"/>
        <v>8</v>
      </c>
      <c r="C539" s="12" t="s">
        <v>653</v>
      </c>
      <c r="D539" s="13" t="s">
        <v>967</v>
      </c>
      <c r="E539" s="14" t="s">
        <v>67</v>
      </c>
      <c r="F539" s="15" t="s">
        <v>68</v>
      </c>
      <c r="G539" s="16" t="s">
        <v>64</v>
      </c>
      <c r="H539" s="235" t="s">
        <v>71</v>
      </c>
      <c r="I539" s="17" t="s">
        <v>662</v>
      </c>
      <c r="J539" s="228">
        <v>146715</v>
      </c>
      <c r="K539" s="18" t="s">
        <v>50</v>
      </c>
      <c r="L539" s="19" t="s">
        <v>196</v>
      </c>
      <c r="M539" s="213">
        <v>2015</v>
      </c>
      <c r="N539" s="20">
        <v>1600</v>
      </c>
      <c r="O539" s="185">
        <v>77</v>
      </c>
      <c r="P539" s="222">
        <v>5</v>
      </c>
      <c r="Q539" s="21">
        <v>42163</v>
      </c>
      <c r="R539" s="22">
        <v>45808</v>
      </c>
      <c r="S539" s="164">
        <v>45815</v>
      </c>
      <c r="T539" s="165">
        <v>45815</v>
      </c>
      <c r="U539" s="23" t="s">
        <v>52</v>
      </c>
      <c r="V539" s="24" t="s">
        <v>97</v>
      </c>
      <c r="W539" s="127"/>
      <c r="X539" s="281">
        <v>32600</v>
      </c>
      <c r="Z539" s="260"/>
      <c r="AA539" s="261"/>
      <c r="AB539" s="261"/>
      <c r="AC539" s="262"/>
      <c r="AD539" s="275">
        <f t="shared" si="41"/>
        <v>0</v>
      </c>
    </row>
    <row r="540" spans="1:30" ht="26.1" customHeight="1" x14ac:dyDescent="0.25">
      <c r="A540" s="10">
        <f t="shared" si="43"/>
        <v>535</v>
      </c>
      <c r="B540" s="11">
        <f t="shared" si="43"/>
        <v>9</v>
      </c>
      <c r="C540" s="12" t="s">
        <v>653</v>
      </c>
      <c r="D540" s="13" t="s">
        <v>968</v>
      </c>
      <c r="E540" s="14" t="s">
        <v>67</v>
      </c>
      <c r="F540" s="15" t="s">
        <v>68</v>
      </c>
      <c r="G540" s="16" t="s">
        <v>64</v>
      </c>
      <c r="H540" s="235" t="s">
        <v>71</v>
      </c>
      <c r="I540" s="17" t="s">
        <v>663</v>
      </c>
      <c r="J540" s="228">
        <v>233664</v>
      </c>
      <c r="K540" s="18" t="s">
        <v>50</v>
      </c>
      <c r="L540" s="19" t="s">
        <v>196</v>
      </c>
      <c r="M540" s="213">
        <v>2015</v>
      </c>
      <c r="N540" s="20">
        <v>1600</v>
      </c>
      <c r="O540" s="185">
        <v>77</v>
      </c>
      <c r="P540" s="222">
        <v>5</v>
      </c>
      <c r="Q540" s="21">
        <v>42163</v>
      </c>
      <c r="R540" s="22">
        <v>45806</v>
      </c>
      <c r="S540" s="164">
        <v>45815</v>
      </c>
      <c r="T540" s="165">
        <v>45815</v>
      </c>
      <c r="U540" s="23" t="s">
        <v>52</v>
      </c>
      <c r="V540" s="24" t="s">
        <v>97</v>
      </c>
      <c r="W540" s="127"/>
      <c r="X540" s="281">
        <v>27200</v>
      </c>
      <c r="Z540" s="260"/>
      <c r="AA540" s="261"/>
      <c r="AB540" s="261"/>
      <c r="AC540" s="262"/>
      <c r="AD540" s="275">
        <f t="shared" si="41"/>
        <v>0</v>
      </c>
    </row>
    <row r="541" spans="1:30" ht="26.1" customHeight="1" x14ac:dyDescent="0.25">
      <c r="A541" s="10">
        <f t="shared" si="43"/>
        <v>536</v>
      </c>
      <c r="B541" s="11">
        <f t="shared" si="43"/>
        <v>10</v>
      </c>
      <c r="C541" s="12" t="s">
        <v>653</v>
      </c>
      <c r="D541" s="13" t="s">
        <v>1399</v>
      </c>
      <c r="E541" s="14" t="s">
        <v>57</v>
      </c>
      <c r="F541" s="15" t="s">
        <v>58</v>
      </c>
      <c r="G541" s="16" t="s">
        <v>59</v>
      </c>
      <c r="H541" s="235" t="s">
        <v>71</v>
      </c>
      <c r="I541" s="17" t="s">
        <v>695</v>
      </c>
      <c r="J541" s="228">
        <v>11017</v>
      </c>
      <c r="K541" s="18" t="s">
        <v>61</v>
      </c>
      <c r="L541" s="19" t="s">
        <v>51</v>
      </c>
      <c r="M541" s="213">
        <v>2022</v>
      </c>
      <c r="N541" s="20">
        <v>1500</v>
      </c>
      <c r="O541" s="185">
        <v>110</v>
      </c>
      <c r="P541" s="222">
        <v>9</v>
      </c>
      <c r="Q541" s="21">
        <v>44777</v>
      </c>
      <c r="R541" s="22">
        <v>45872</v>
      </c>
      <c r="S541" s="164">
        <v>45871</v>
      </c>
      <c r="T541" s="165">
        <v>45871</v>
      </c>
      <c r="U541" s="23" t="s">
        <v>73</v>
      </c>
      <c r="V541" s="24" t="s">
        <v>91</v>
      </c>
      <c r="W541" s="127"/>
      <c r="X541" s="281">
        <v>104200</v>
      </c>
      <c r="Z541" s="260"/>
      <c r="AA541" s="261"/>
      <c r="AB541" s="261"/>
      <c r="AC541" s="262"/>
      <c r="AD541" s="275">
        <f t="shared" si="41"/>
        <v>0</v>
      </c>
    </row>
    <row r="542" spans="1:30" ht="26.1" customHeight="1" x14ac:dyDescent="0.25">
      <c r="A542" s="10">
        <f t="shared" si="43"/>
        <v>537</v>
      </c>
      <c r="B542" s="11">
        <f t="shared" si="43"/>
        <v>11</v>
      </c>
      <c r="C542" s="12" t="s">
        <v>653</v>
      </c>
      <c r="D542" s="13" t="s">
        <v>1400</v>
      </c>
      <c r="E542" s="14" t="s">
        <v>46</v>
      </c>
      <c r="F542" s="15" t="s">
        <v>47</v>
      </c>
      <c r="G542" s="16" t="s">
        <v>55</v>
      </c>
      <c r="H542" s="235" t="s">
        <v>71</v>
      </c>
      <c r="I542" s="17" t="s">
        <v>694</v>
      </c>
      <c r="J542" s="228">
        <v>99317</v>
      </c>
      <c r="K542" s="18" t="s">
        <v>50</v>
      </c>
      <c r="L542" s="19" t="s">
        <v>51</v>
      </c>
      <c r="M542" s="213">
        <v>2022</v>
      </c>
      <c r="N542" s="20">
        <v>1498</v>
      </c>
      <c r="O542" s="185">
        <v>110</v>
      </c>
      <c r="P542" s="222">
        <v>5</v>
      </c>
      <c r="Q542" s="21">
        <v>44781</v>
      </c>
      <c r="R542" s="22">
        <v>45876</v>
      </c>
      <c r="S542" s="164">
        <v>45876</v>
      </c>
      <c r="T542" s="165">
        <v>45876</v>
      </c>
      <c r="U542" s="23" t="s">
        <v>73</v>
      </c>
      <c r="V542" s="24" t="s">
        <v>91</v>
      </c>
      <c r="W542" s="127"/>
      <c r="X542" s="281">
        <v>72400</v>
      </c>
      <c r="Z542" s="260"/>
      <c r="AA542" s="261"/>
      <c r="AB542" s="261"/>
      <c r="AC542" s="262"/>
      <c r="AD542" s="275">
        <f t="shared" si="41"/>
        <v>0</v>
      </c>
    </row>
    <row r="543" spans="1:30" ht="26.1" customHeight="1" x14ac:dyDescent="0.25">
      <c r="A543" s="10">
        <f t="shared" si="43"/>
        <v>538</v>
      </c>
      <c r="B543" s="11">
        <f t="shared" si="43"/>
        <v>12</v>
      </c>
      <c r="C543" s="12" t="s">
        <v>653</v>
      </c>
      <c r="D543" s="13" t="s">
        <v>917</v>
      </c>
      <c r="E543" s="14" t="s">
        <v>46</v>
      </c>
      <c r="F543" s="15" t="s">
        <v>47</v>
      </c>
      <c r="G543" s="16" t="s">
        <v>55</v>
      </c>
      <c r="H543" s="235" t="s">
        <v>71</v>
      </c>
      <c r="I543" s="17" t="s">
        <v>658</v>
      </c>
      <c r="J543" s="228">
        <v>273265</v>
      </c>
      <c r="K543" s="18" t="s">
        <v>50</v>
      </c>
      <c r="L543" s="19" t="s">
        <v>196</v>
      </c>
      <c r="M543" s="213">
        <v>2014</v>
      </c>
      <c r="N543" s="20">
        <v>1800</v>
      </c>
      <c r="O543" s="185">
        <v>132</v>
      </c>
      <c r="P543" s="222">
        <v>5</v>
      </c>
      <c r="Q543" s="21">
        <v>41886</v>
      </c>
      <c r="R543" s="22">
        <v>45898</v>
      </c>
      <c r="S543" s="164">
        <v>45902</v>
      </c>
      <c r="T543" s="165">
        <v>45902</v>
      </c>
      <c r="U543" s="23" t="s">
        <v>52</v>
      </c>
      <c r="V543" s="24" t="s">
        <v>97</v>
      </c>
      <c r="W543" s="127"/>
      <c r="X543" s="281">
        <v>32600</v>
      </c>
      <c r="Z543" s="260"/>
      <c r="AA543" s="261"/>
      <c r="AB543" s="261"/>
      <c r="AC543" s="262"/>
      <c r="AD543" s="275">
        <f t="shared" si="41"/>
        <v>0</v>
      </c>
    </row>
    <row r="544" spans="1:30" ht="26.1" customHeight="1" x14ac:dyDescent="0.25">
      <c r="A544" s="10">
        <f t="shared" si="43"/>
        <v>539</v>
      </c>
      <c r="B544" s="11">
        <f t="shared" si="43"/>
        <v>13</v>
      </c>
      <c r="C544" s="12" t="s">
        <v>653</v>
      </c>
      <c r="D544" s="13" t="s">
        <v>1157</v>
      </c>
      <c r="E544" s="14" t="s">
        <v>67</v>
      </c>
      <c r="F544" s="15" t="s">
        <v>68</v>
      </c>
      <c r="G544" s="16" t="s">
        <v>64</v>
      </c>
      <c r="H544" s="235" t="s">
        <v>71</v>
      </c>
      <c r="I544" s="17" t="s">
        <v>673</v>
      </c>
      <c r="J544" s="228">
        <v>58509</v>
      </c>
      <c r="K544" s="18" t="s">
        <v>50</v>
      </c>
      <c r="L544" s="19" t="s">
        <v>51</v>
      </c>
      <c r="M544" s="213">
        <v>2019</v>
      </c>
      <c r="N544" s="20">
        <v>1600</v>
      </c>
      <c r="O544" s="185">
        <v>85</v>
      </c>
      <c r="P544" s="222">
        <v>5</v>
      </c>
      <c r="Q544" s="21">
        <v>43720</v>
      </c>
      <c r="R544" s="22">
        <v>45903</v>
      </c>
      <c r="S544" s="164">
        <v>45910</v>
      </c>
      <c r="T544" s="165">
        <v>45910</v>
      </c>
      <c r="U544" s="23" t="s">
        <v>52</v>
      </c>
      <c r="V544" s="24" t="s">
        <v>101</v>
      </c>
      <c r="W544" s="127"/>
      <c r="X544" s="281">
        <v>49000</v>
      </c>
      <c r="Z544" s="260"/>
      <c r="AA544" s="261"/>
      <c r="AB544" s="261"/>
      <c r="AC544" s="262"/>
      <c r="AD544" s="275">
        <f t="shared" si="41"/>
        <v>0</v>
      </c>
    </row>
    <row r="545" spans="1:30" ht="26.1" customHeight="1" x14ac:dyDescent="0.25">
      <c r="A545" s="10">
        <f t="shared" si="43"/>
        <v>540</v>
      </c>
      <c r="B545" s="11">
        <f t="shared" si="43"/>
        <v>14</v>
      </c>
      <c r="C545" s="12" t="s">
        <v>653</v>
      </c>
      <c r="D545" s="13" t="s">
        <v>1158</v>
      </c>
      <c r="E545" s="14" t="s">
        <v>67</v>
      </c>
      <c r="F545" s="15" t="s">
        <v>68</v>
      </c>
      <c r="G545" s="16" t="s">
        <v>64</v>
      </c>
      <c r="H545" s="235" t="s">
        <v>71</v>
      </c>
      <c r="I545" s="17" t="s">
        <v>674</v>
      </c>
      <c r="J545" s="228">
        <v>137497</v>
      </c>
      <c r="K545" s="18" t="s">
        <v>50</v>
      </c>
      <c r="L545" s="19" t="s">
        <v>51</v>
      </c>
      <c r="M545" s="213">
        <v>2019</v>
      </c>
      <c r="N545" s="20">
        <v>1600</v>
      </c>
      <c r="O545" s="185">
        <v>85</v>
      </c>
      <c r="P545" s="222">
        <v>5</v>
      </c>
      <c r="Q545" s="21">
        <v>43720</v>
      </c>
      <c r="R545" s="22">
        <v>45909</v>
      </c>
      <c r="S545" s="164">
        <v>45910</v>
      </c>
      <c r="T545" s="165">
        <v>45910</v>
      </c>
      <c r="U545" s="23" t="s">
        <v>52</v>
      </c>
      <c r="V545" s="24" t="s">
        <v>101</v>
      </c>
      <c r="W545" s="127"/>
      <c r="X545" s="281">
        <v>42500</v>
      </c>
      <c r="Z545" s="260"/>
      <c r="AA545" s="261"/>
      <c r="AB545" s="261"/>
      <c r="AC545" s="262"/>
      <c r="AD545" s="275">
        <f t="shared" si="41"/>
        <v>0</v>
      </c>
    </row>
    <row r="546" spans="1:30" ht="26.1" customHeight="1" x14ac:dyDescent="0.25">
      <c r="A546" s="10">
        <f t="shared" si="43"/>
        <v>541</v>
      </c>
      <c r="B546" s="11">
        <f t="shared" si="43"/>
        <v>15</v>
      </c>
      <c r="C546" s="12" t="s">
        <v>653</v>
      </c>
      <c r="D546" s="13" t="s">
        <v>1159</v>
      </c>
      <c r="E546" s="14" t="s">
        <v>67</v>
      </c>
      <c r="F546" s="15" t="s">
        <v>68</v>
      </c>
      <c r="G546" s="16" t="s">
        <v>64</v>
      </c>
      <c r="H546" s="235" t="s">
        <v>71</v>
      </c>
      <c r="I546" s="17" t="s">
        <v>675</v>
      </c>
      <c r="J546" s="228">
        <v>152902</v>
      </c>
      <c r="K546" s="18" t="s">
        <v>50</v>
      </c>
      <c r="L546" s="19" t="s">
        <v>51</v>
      </c>
      <c r="M546" s="213">
        <v>2019</v>
      </c>
      <c r="N546" s="20">
        <v>1600</v>
      </c>
      <c r="O546" s="185">
        <v>85</v>
      </c>
      <c r="P546" s="222">
        <v>5</v>
      </c>
      <c r="Q546" s="21">
        <v>43720</v>
      </c>
      <c r="R546" s="22">
        <v>45911</v>
      </c>
      <c r="S546" s="164">
        <v>45910</v>
      </c>
      <c r="T546" s="165">
        <v>45910</v>
      </c>
      <c r="U546" s="23" t="s">
        <v>52</v>
      </c>
      <c r="V546" s="24" t="s">
        <v>101</v>
      </c>
      <c r="W546" s="127"/>
      <c r="X546" s="281">
        <v>41100</v>
      </c>
      <c r="Z546" s="260"/>
      <c r="AA546" s="261"/>
      <c r="AB546" s="261"/>
      <c r="AC546" s="262"/>
      <c r="AD546" s="275">
        <f t="shared" si="41"/>
        <v>0</v>
      </c>
    </row>
    <row r="547" spans="1:30" ht="26.1" customHeight="1" x14ac:dyDescent="0.25">
      <c r="A547" s="10">
        <f t="shared" si="43"/>
        <v>542</v>
      </c>
      <c r="B547" s="11">
        <f t="shared" si="43"/>
        <v>16</v>
      </c>
      <c r="C547" s="12" t="s">
        <v>653</v>
      </c>
      <c r="D547" s="13" t="s">
        <v>1160</v>
      </c>
      <c r="E547" s="14" t="s">
        <v>67</v>
      </c>
      <c r="F547" s="15" t="s">
        <v>68</v>
      </c>
      <c r="G547" s="16" t="s">
        <v>64</v>
      </c>
      <c r="H547" s="235" t="s">
        <v>71</v>
      </c>
      <c r="I547" s="17" t="s">
        <v>676</v>
      </c>
      <c r="J547" s="228">
        <v>150178</v>
      </c>
      <c r="K547" s="18" t="s">
        <v>50</v>
      </c>
      <c r="L547" s="19" t="s">
        <v>51</v>
      </c>
      <c r="M547" s="213">
        <v>2019</v>
      </c>
      <c r="N547" s="20">
        <v>1600</v>
      </c>
      <c r="O547" s="185">
        <v>85</v>
      </c>
      <c r="P547" s="222">
        <v>5</v>
      </c>
      <c r="Q547" s="21">
        <v>43720</v>
      </c>
      <c r="R547" s="22">
        <v>45909</v>
      </c>
      <c r="S547" s="164">
        <v>45910</v>
      </c>
      <c r="T547" s="165">
        <v>45910</v>
      </c>
      <c r="U547" s="23" t="s">
        <v>52</v>
      </c>
      <c r="V547" s="24" t="s">
        <v>101</v>
      </c>
      <c r="W547" s="132"/>
      <c r="X547" s="281">
        <v>41400</v>
      </c>
      <c r="Z547" s="260"/>
      <c r="AA547" s="261"/>
      <c r="AB547" s="261"/>
      <c r="AC547" s="262"/>
      <c r="AD547" s="275">
        <f t="shared" si="41"/>
        <v>0</v>
      </c>
    </row>
    <row r="548" spans="1:30" ht="26.1" customHeight="1" x14ac:dyDescent="0.25">
      <c r="A548" s="10">
        <f t="shared" si="43"/>
        <v>543</v>
      </c>
      <c r="B548" s="11">
        <f t="shared" si="43"/>
        <v>17</v>
      </c>
      <c r="C548" s="12" t="s">
        <v>653</v>
      </c>
      <c r="D548" s="13" t="s">
        <v>1161</v>
      </c>
      <c r="E548" s="14" t="s">
        <v>67</v>
      </c>
      <c r="F548" s="15" t="s">
        <v>68</v>
      </c>
      <c r="G548" s="16" t="s">
        <v>64</v>
      </c>
      <c r="H548" s="235" t="s">
        <v>71</v>
      </c>
      <c r="I548" s="17" t="s">
        <v>677</v>
      </c>
      <c r="J548" s="228">
        <v>123767</v>
      </c>
      <c r="K548" s="18" t="s">
        <v>50</v>
      </c>
      <c r="L548" s="19" t="s">
        <v>51</v>
      </c>
      <c r="M548" s="213">
        <v>2019</v>
      </c>
      <c r="N548" s="20">
        <v>1600</v>
      </c>
      <c r="O548" s="185">
        <v>85</v>
      </c>
      <c r="P548" s="222">
        <v>5</v>
      </c>
      <c r="Q548" s="21">
        <v>43720</v>
      </c>
      <c r="R548" s="22">
        <v>45909</v>
      </c>
      <c r="S548" s="164">
        <v>45910</v>
      </c>
      <c r="T548" s="165">
        <v>45910</v>
      </c>
      <c r="U548" s="23" t="s">
        <v>52</v>
      </c>
      <c r="V548" s="24" t="s">
        <v>101</v>
      </c>
      <c r="W548" s="132"/>
      <c r="X548" s="281">
        <v>43800</v>
      </c>
      <c r="Z548" s="260"/>
      <c r="AA548" s="261"/>
      <c r="AB548" s="261"/>
      <c r="AC548" s="262"/>
      <c r="AD548" s="275">
        <f t="shared" si="41"/>
        <v>0</v>
      </c>
    </row>
    <row r="549" spans="1:30" ht="26.1" customHeight="1" x14ac:dyDescent="0.25">
      <c r="A549" s="10">
        <f t="shared" si="43"/>
        <v>544</v>
      </c>
      <c r="B549" s="11">
        <f t="shared" si="43"/>
        <v>18</v>
      </c>
      <c r="C549" s="12" t="s">
        <v>653</v>
      </c>
      <c r="D549" s="13" t="s">
        <v>1162</v>
      </c>
      <c r="E549" s="14" t="s">
        <v>67</v>
      </c>
      <c r="F549" s="15" t="s">
        <v>68</v>
      </c>
      <c r="G549" s="16" t="s">
        <v>64</v>
      </c>
      <c r="H549" s="235" t="s">
        <v>71</v>
      </c>
      <c r="I549" s="17" t="s">
        <v>678</v>
      </c>
      <c r="J549" s="228">
        <v>148543</v>
      </c>
      <c r="K549" s="18" t="s">
        <v>50</v>
      </c>
      <c r="L549" s="19" t="s">
        <v>51</v>
      </c>
      <c r="M549" s="213">
        <v>2019</v>
      </c>
      <c r="N549" s="20">
        <v>1600</v>
      </c>
      <c r="O549" s="185">
        <v>85</v>
      </c>
      <c r="P549" s="222">
        <v>5</v>
      </c>
      <c r="Q549" s="21">
        <v>43720</v>
      </c>
      <c r="R549" s="22">
        <v>45909</v>
      </c>
      <c r="S549" s="164">
        <v>45910</v>
      </c>
      <c r="T549" s="165">
        <v>45910</v>
      </c>
      <c r="U549" s="23" t="s">
        <v>52</v>
      </c>
      <c r="V549" s="24" t="s">
        <v>101</v>
      </c>
      <c r="W549" s="127"/>
      <c r="X549" s="281">
        <v>41500</v>
      </c>
      <c r="Z549" s="260"/>
      <c r="AA549" s="261"/>
      <c r="AB549" s="261"/>
      <c r="AC549" s="262"/>
      <c r="AD549" s="275">
        <f t="shared" si="41"/>
        <v>0</v>
      </c>
    </row>
    <row r="550" spans="1:30" ht="26.1" customHeight="1" x14ac:dyDescent="0.25">
      <c r="A550" s="10">
        <f t="shared" si="43"/>
        <v>545</v>
      </c>
      <c r="B550" s="11">
        <f t="shared" si="43"/>
        <v>19</v>
      </c>
      <c r="C550" s="12" t="s">
        <v>653</v>
      </c>
      <c r="D550" s="13" t="s">
        <v>1163</v>
      </c>
      <c r="E550" s="14" t="s">
        <v>67</v>
      </c>
      <c r="F550" s="15" t="s">
        <v>68</v>
      </c>
      <c r="G550" s="16" t="s">
        <v>64</v>
      </c>
      <c r="H550" s="235" t="s">
        <v>71</v>
      </c>
      <c r="I550" s="17" t="s">
        <v>679</v>
      </c>
      <c r="J550" s="228">
        <v>144072</v>
      </c>
      <c r="K550" s="18" t="s">
        <v>50</v>
      </c>
      <c r="L550" s="19" t="s">
        <v>51</v>
      </c>
      <c r="M550" s="213">
        <v>2019</v>
      </c>
      <c r="N550" s="20">
        <v>1600</v>
      </c>
      <c r="O550" s="185">
        <v>85</v>
      </c>
      <c r="P550" s="222">
        <v>5</v>
      </c>
      <c r="Q550" s="21">
        <v>43720</v>
      </c>
      <c r="R550" s="22">
        <v>45909</v>
      </c>
      <c r="S550" s="164">
        <v>45910</v>
      </c>
      <c r="T550" s="165">
        <v>45910</v>
      </c>
      <c r="U550" s="23" t="s">
        <v>52</v>
      </c>
      <c r="V550" s="24" t="s">
        <v>101</v>
      </c>
      <c r="W550" s="127"/>
      <c r="X550" s="281">
        <v>41900</v>
      </c>
      <c r="Z550" s="260"/>
      <c r="AA550" s="261"/>
      <c r="AB550" s="261"/>
      <c r="AC550" s="262"/>
      <c r="AD550" s="275">
        <f t="shared" si="41"/>
        <v>0</v>
      </c>
    </row>
    <row r="551" spans="1:30" ht="26.1" customHeight="1" x14ac:dyDescent="0.25">
      <c r="A551" s="10">
        <f t="shared" si="43"/>
        <v>546</v>
      </c>
      <c r="B551" s="11">
        <f t="shared" si="43"/>
        <v>20</v>
      </c>
      <c r="C551" s="12" t="s">
        <v>653</v>
      </c>
      <c r="D551" s="13" t="s">
        <v>1401</v>
      </c>
      <c r="E551" s="14" t="s">
        <v>67</v>
      </c>
      <c r="F551" s="15" t="s">
        <v>68</v>
      </c>
      <c r="G551" s="16" t="s">
        <v>64</v>
      </c>
      <c r="H551" s="235" t="s">
        <v>71</v>
      </c>
      <c r="I551" s="17" t="s">
        <v>684</v>
      </c>
      <c r="J551" s="228">
        <v>37180</v>
      </c>
      <c r="K551" s="18" t="s">
        <v>50</v>
      </c>
      <c r="L551" s="19" t="s">
        <v>51</v>
      </c>
      <c r="M551" s="213">
        <v>2022</v>
      </c>
      <c r="N551" s="20">
        <v>1332</v>
      </c>
      <c r="O551" s="185">
        <v>110</v>
      </c>
      <c r="P551" s="222">
        <v>5</v>
      </c>
      <c r="Q551" s="21">
        <v>44817</v>
      </c>
      <c r="R551" s="22">
        <v>45912</v>
      </c>
      <c r="S551" s="164">
        <v>45912</v>
      </c>
      <c r="T551" s="165">
        <v>45912</v>
      </c>
      <c r="U551" s="23" t="s">
        <v>73</v>
      </c>
      <c r="V551" s="24" t="s">
        <v>91</v>
      </c>
      <c r="W551" s="127"/>
      <c r="X551" s="281">
        <v>79900</v>
      </c>
      <c r="Z551" s="260"/>
      <c r="AA551" s="261"/>
      <c r="AB551" s="261"/>
      <c r="AC551" s="262"/>
      <c r="AD551" s="275">
        <f t="shared" si="41"/>
        <v>0</v>
      </c>
    </row>
    <row r="552" spans="1:30" ht="26.1" customHeight="1" x14ac:dyDescent="0.25">
      <c r="A552" s="10">
        <f t="shared" si="43"/>
        <v>547</v>
      </c>
      <c r="B552" s="11">
        <f t="shared" si="43"/>
        <v>21</v>
      </c>
      <c r="C552" s="12" t="s">
        <v>653</v>
      </c>
      <c r="D552" s="13" t="s">
        <v>1402</v>
      </c>
      <c r="E552" s="14" t="s">
        <v>67</v>
      </c>
      <c r="F552" s="15" t="s">
        <v>68</v>
      </c>
      <c r="G552" s="16" t="s">
        <v>64</v>
      </c>
      <c r="H552" s="235" t="s">
        <v>71</v>
      </c>
      <c r="I552" s="17" t="s">
        <v>685</v>
      </c>
      <c r="J552" s="228">
        <v>25097</v>
      </c>
      <c r="K552" s="18" t="s">
        <v>50</v>
      </c>
      <c r="L552" s="19" t="s">
        <v>51</v>
      </c>
      <c r="M552" s="213">
        <v>2022</v>
      </c>
      <c r="N552" s="20">
        <v>1332</v>
      </c>
      <c r="O552" s="185">
        <v>110</v>
      </c>
      <c r="P552" s="222">
        <v>5</v>
      </c>
      <c r="Q552" s="21">
        <v>44817</v>
      </c>
      <c r="R552" s="22">
        <v>45912</v>
      </c>
      <c r="S552" s="164">
        <v>45912</v>
      </c>
      <c r="T552" s="165">
        <v>45912</v>
      </c>
      <c r="U552" s="23" t="s">
        <v>73</v>
      </c>
      <c r="V552" s="24" t="s">
        <v>91</v>
      </c>
      <c r="W552" s="127"/>
      <c r="X552" s="281">
        <v>81400</v>
      </c>
      <c r="Z552" s="260"/>
      <c r="AA552" s="261"/>
      <c r="AB552" s="261"/>
      <c r="AC552" s="262"/>
      <c r="AD552" s="275">
        <f t="shared" si="41"/>
        <v>0</v>
      </c>
    </row>
    <row r="553" spans="1:30" ht="26.1" customHeight="1" x14ac:dyDescent="0.25">
      <c r="A553" s="10">
        <f t="shared" ref="A553:B568" si="44">A552+1</f>
        <v>548</v>
      </c>
      <c r="B553" s="11">
        <f t="shared" si="44"/>
        <v>22</v>
      </c>
      <c r="C553" s="12" t="s">
        <v>653</v>
      </c>
      <c r="D553" s="13" t="s">
        <v>1403</v>
      </c>
      <c r="E553" s="14" t="s">
        <v>67</v>
      </c>
      <c r="F553" s="15" t="s">
        <v>68</v>
      </c>
      <c r="G553" s="16" t="s">
        <v>64</v>
      </c>
      <c r="H553" s="235" t="s">
        <v>71</v>
      </c>
      <c r="I553" s="17" t="s">
        <v>686</v>
      </c>
      <c r="J553" s="228">
        <v>22882</v>
      </c>
      <c r="K553" s="18" t="s">
        <v>50</v>
      </c>
      <c r="L553" s="19" t="s">
        <v>51</v>
      </c>
      <c r="M553" s="213">
        <v>2022</v>
      </c>
      <c r="N553" s="20">
        <v>1332</v>
      </c>
      <c r="O553" s="185">
        <v>110</v>
      </c>
      <c r="P553" s="222">
        <v>5</v>
      </c>
      <c r="Q553" s="21">
        <v>44817</v>
      </c>
      <c r="R553" s="22">
        <v>45912</v>
      </c>
      <c r="S553" s="164">
        <v>45912</v>
      </c>
      <c r="T553" s="165">
        <v>45912</v>
      </c>
      <c r="U553" s="23" t="s">
        <v>73</v>
      </c>
      <c r="V553" s="24" t="s">
        <v>91</v>
      </c>
      <c r="W553" s="127"/>
      <c r="X553" s="281">
        <v>81700</v>
      </c>
      <c r="Z553" s="260"/>
      <c r="AA553" s="261"/>
      <c r="AB553" s="261"/>
      <c r="AC553" s="262"/>
      <c r="AD553" s="275">
        <f t="shared" si="41"/>
        <v>0</v>
      </c>
    </row>
    <row r="554" spans="1:30" ht="26.1" customHeight="1" x14ac:dyDescent="0.25">
      <c r="A554" s="10">
        <f t="shared" si="44"/>
        <v>549</v>
      </c>
      <c r="B554" s="11">
        <f t="shared" si="44"/>
        <v>23</v>
      </c>
      <c r="C554" s="12" t="s">
        <v>653</v>
      </c>
      <c r="D554" s="13" t="s">
        <v>1404</v>
      </c>
      <c r="E554" s="14" t="s">
        <v>67</v>
      </c>
      <c r="F554" s="15" t="s">
        <v>68</v>
      </c>
      <c r="G554" s="16" t="s">
        <v>64</v>
      </c>
      <c r="H554" s="235" t="s">
        <v>71</v>
      </c>
      <c r="I554" s="17" t="s">
        <v>687</v>
      </c>
      <c r="J554" s="228">
        <v>20609</v>
      </c>
      <c r="K554" s="18" t="s">
        <v>50</v>
      </c>
      <c r="L554" s="19" t="s">
        <v>51</v>
      </c>
      <c r="M554" s="213">
        <v>2022</v>
      </c>
      <c r="N554" s="20">
        <v>1332</v>
      </c>
      <c r="O554" s="185">
        <v>110</v>
      </c>
      <c r="P554" s="222">
        <v>5</v>
      </c>
      <c r="Q554" s="21">
        <v>44817</v>
      </c>
      <c r="R554" s="22">
        <v>45912</v>
      </c>
      <c r="S554" s="164">
        <v>45912</v>
      </c>
      <c r="T554" s="165">
        <v>45912</v>
      </c>
      <c r="U554" s="23" t="s">
        <v>73</v>
      </c>
      <c r="V554" s="24" t="s">
        <v>91</v>
      </c>
      <c r="W554" s="127"/>
      <c r="X554" s="281">
        <v>82000</v>
      </c>
      <c r="Z554" s="260"/>
      <c r="AA554" s="261"/>
      <c r="AB554" s="261"/>
      <c r="AC554" s="262"/>
      <c r="AD554" s="275">
        <f t="shared" si="41"/>
        <v>0</v>
      </c>
    </row>
    <row r="555" spans="1:30" ht="26.1" customHeight="1" x14ac:dyDescent="0.25">
      <c r="A555" s="10">
        <f t="shared" si="44"/>
        <v>550</v>
      </c>
      <c r="B555" s="11">
        <f t="shared" si="44"/>
        <v>24</v>
      </c>
      <c r="C555" s="12" t="s">
        <v>653</v>
      </c>
      <c r="D555" s="13" t="s">
        <v>1405</v>
      </c>
      <c r="E555" s="14" t="s">
        <v>67</v>
      </c>
      <c r="F555" s="15" t="s">
        <v>68</v>
      </c>
      <c r="G555" s="16" t="s">
        <v>64</v>
      </c>
      <c r="H555" s="235" t="s">
        <v>71</v>
      </c>
      <c r="I555" s="17" t="s">
        <v>688</v>
      </c>
      <c r="J555" s="228">
        <v>52141</v>
      </c>
      <c r="K555" s="18" t="s">
        <v>50</v>
      </c>
      <c r="L555" s="19" t="s">
        <v>51</v>
      </c>
      <c r="M555" s="213">
        <v>2022</v>
      </c>
      <c r="N555" s="20">
        <v>1332</v>
      </c>
      <c r="O555" s="185">
        <v>110</v>
      </c>
      <c r="P555" s="222">
        <v>5</v>
      </c>
      <c r="Q555" s="21">
        <v>44817</v>
      </c>
      <c r="R555" s="22">
        <v>45912</v>
      </c>
      <c r="S555" s="164">
        <v>45912</v>
      </c>
      <c r="T555" s="165">
        <v>45912</v>
      </c>
      <c r="U555" s="23" t="s">
        <v>73</v>
      </c>
      <c r="V555" s="24" t="s">
        <v>91</v>
      </c>
      <c r="W555" s="127"/>
      <c r="X555" s="281">
        <v>77400</v>
      </c>
      <c r="Z555" s="260"/>
      <c r="AA555" s="261"/>
      <c r="AB555" s="261"/>
      <c r="AC555" s="262"/>
      <c r="AD555" s="275">
        <f t="shared" si="41"/>
        <v>0</v>
      </c>
    </row>
    <row r="556" spans="1:30" ht="26.1" customHeight="1" x14ac:dyDescent="0.25">
      <c r="A556" s="10">
        <f t="shared" si="44"/>
        <v>551</v>
      </c>
      <c r="B556" s="11">
        <f t="shared" si="44"/>
        <v>25</v>
      </c>
      <c r="C556" s="12" t="s">
        <v>653</v>
      </c>
      <c r="D556" s="13" t="s">
        <v>1406</v>
      </c>
      <c r="E556" s="14" t="s">
        <v>67</v>
      </c>
      <c r="F556" s="15" t="s">
        <v>68</v>
      </c>
      <c r="G556" s="16" t="s">
        <v>64</v>
      </c>
      <c r="H556" s="235" t="s">
        <v>71</v>
      </c>
      <c r="I556" s="17" t="s">
        <v>689</v>
      </c>
      <c r="J556" s="228">
        <v>67205</v>
      </c>
      <c r="K556" s="18" t="s">
        <v>50</v>
      </c>
      <c r="L556" s="19" t="s">
        <v>51</v>
      </c>
      <c r="M556" s="213">
        <v>2022</v>
      </c>
      <c r="N556" s="20">
        <v>1332</v>
      </c>
      <c r="O556" s="185">
        <v>110</v>
      </c>
      <c r="P556" s="222">
        <v>5</v>
      </c>
      <c r="Q556" s="21">
        <v>44817</v>
      </c>
      <c r="R556" s="22">
        <v>45912</v>
      </c>
      <c r="S556" s="164">
        <v>45912</v>
      </c>
      <c r="T556" s="165">
        <v>45912</v>
      </c>
      <c r="U556" s="23" t="s">
        <v>73</v>
      </c>
      <c r="V556" s="24" t="s">
        <v>91</v>
      </c>
      <c r="W556" s="127"/>
      <c r="X556" s="281">
        <v>74800</v>
      </c>
      <c r="Z556" s="260"/>
      <c r="AA556" s="261"/>
      <c r="AB556" s="261"/>
      <c r="AC556" s="262"/>
      <c r="AD556" s="275">
        <f t="shared" si="41"/>
        <v>0</v>
      </c>
    </row>
    <row r="557" spans="1:30" ht="26.1" customHeight="1" x14ac:dyDescent="0.25">
      <c r="A557" s="10">
        <f t="shared" si="44"/>
        <v>552</v>
      </c>
      <c r="B557" s="11">
        <f t="shared" si="44"/>
        <v>26</v>
      </c>
      <c r="C557" s="12" t="s">
        <v>653</v>
      </c>
      <c r="D557" s="13" t="s">
        <v>1407</v>
      </c>
      <c r="E557" s="14" t="s">
        <v>67</v>
      </c>
      <c r="F557" s="15" t="s">
        <v>68</v>
      </c>
      <c r="G557" s="16" t="s">
        <v>64</v>
      </c>
      <c r="H557" s="235" t="s">
        <v>71</v>
      </c>
      <c r="I557" s="17" t="s">
        <v>690</v>
      </c>
      <c r="J557" s="228">
        <v>40315</v>
      </c>
      <c r="K557" s="18" t="s">
        <v>50</v>
      </c>
      <c r="L557" s="19" t="s">
        <v>51</v>
      </c>
      <c r="M557" s="213">
        <v>2022</v>
      </c>
      <c r="N557" s="20">
        <v>1332</v>
      </c>
      <c r="O557" s="185">
        <v>110</v>
      </c>
      <c r="P557" s="222">
        <v>5</v>
      </c>
      <c r="Q557" s="21">
        <v>44817</v>
      </c>
      <c r="R557" s="22">
        <v>45912</v>
      </c>
      <c r="S557" s="164">
        <v>45912</v>
      </c>
      <c r="T557" s="165">
        <v>45912</v>
      </c>
      <c r="U557" s="23" t="s">
        <v>73</v>
      </c>
      <c r="V557" s="24" t="s">
        <v>91</v>
      </c>
      <c r="W557" s="127"/>
      <c r="X557" s="281">
        <v>79500</v>
      </c>
      <c r="Z557" s="260"/>
      <c r="AA557" s="261"/>
      <c r="AB557" s="261"/>
      <c r="AC557" s="262"/>
      <c r="AD557" s="275">
        <f t="shared" si="41"/>
        <v>0</v>
      </c>
    </row>
    <row r="558" spans="1:30" ht="26.1" customHeight="1" x14ac:dyDescent="0.25">
      <c r="A558" s="10">
        <f t="shared" si="44"/>
        <v>553</v>
      </c>
      <c r="B558" s="11">
        <f t="shared" si="44"/>
        <v>27</v>
      </c>
      <c r="C558" s="12" t="s">
        <v>653</v>
      </c>
      <c r="D558" s="13" t="s">
        <v>1408</v>
      </c>
      <c r="E558" s="14" t="s">
        <v>67</v>
      </c>
      <c r="F558" s="15" t="s">
        <v>68</v>
      </c>
      <c r="G558" s="16" t="s">
        <v>64</v>
      </c>
      <c r="H558" s="235" t="s">
        <v>71</v>
      </c>
      <c r="I558" s="17" t="s">
        <v>691</v>
      </c>
      <c r="J558" s="228">
        <v>63598</v>
      </c>
      <c r="K558" s="18" t="s">
        <v>50</v>
      </c>
      <c r="L558" s="19" t="s">
        <v>51</v>
      </c>
      <c r="M558" s="213">
        <v>2022</v>
      </c>
      <c r="N558" s="20">
        <v>1332</v>
      </c>
      <c r="O558" s="185">
        <v>110</v>
      </c>
      <c r="P558" s="222">
        <v>5</v>
      </c>
      <c r="Q558" s="21">
        <v>44817</v>
      </c>
      <c r="R558" s="22">
        <v>45912</v>
      </c>
      <c r="S558" s="164">
        <v>45912</v>
      </c>
      <c r="T558" s="165">
        <v>45912</v>
      </c>
      <c r="U558" s="23" t="s">
        <v>73</v>
      </c>
      <c r="V558" s="24" t="s">
        <v>91</v>
      </c>
      <c r="W558" s="127"/>
      <c r="X558" s="281">
        <v>75400</v>
      </c>
      <c r="Z558" s="260"/>
      <c r="AA558" s="261"/>
      <c r="AB558" s="261"/>
      <c r="AC558" s="262"/>
      <c r="AD558" s="275">
        <f t="shared" si="41"/>
        <v>0</v>
      </c>
    </row>
    <row r="559" spans="1:30" ht="26.1" customHeight="1" x14ac:dyDescent="0.25">
      <c r="A559" s="10">
        <f t="shared" si="44"/>
        <v>554</v>
      </c>
      <c r="B559" s="11">
        <f t="shared" si="44"/>
        <v>28</v>
      </c>
      <c r="C559" s="12" t="s">
        <v>653</v>
      </c>
      <c r="D559" s="13" t="s">
        <v>1409</v>
      </c>
      <c r="E559" s="14" t="s">
        <v>67</v>
      </c>
      <c r="F559" s="15" t="s">
        <v>68</v>
      </c>
      <c r="G559" s="16" t="s">
        <v>64</v>
      </c>
      <c r="H559" s="235" t="s">
        <v>71</v>
      </c>
      <c r="I559" s="17" t="s">
        <v>692</v>
      </c>
      <c r="J559" s="228">
        <v>66228</v>
      </c>
      <c r="K559" s="18" t="s">
        <v>50</v>
      </c>
      <c r="L559" s="19" t="s">
        <v>51</v>
      </c>
      <c r="M559" s="213">
        <v>2022</v>
      </c>
      <c r="N559" s="20">
        <v>1332</v>
      </c>
      <c r="O559" s="185">
        <v>110</v>
      </c>
      <c r="P559" s="222">
        <v>5</v>
      </c>
      <c r="Q559" s="21">
        <v>44817</v>
      </c>
      <c r="R559" s="22">
        <v>45912</v>
      </c>
      <c r="S559" s="164">
        <v>45912</v>
      </c>
      <c r="T559" s="165">
        <v>45912</v>
      </c>
      <c r="U559" s="23" t="s">
        <v>73</v>
      </c>
      <c r="V559" s="24" t="s">
        <v>91</v>
      </c>
      <c r="W559" s="127"/>
      <c r="X559" s="281">
        <v>75000</v>
      </c>
      <c r="Z559" s="260"/>
      <c r="AA559" s="261"/>
      <c r="AB559" s="261"/>
      <c r="AC559" s="262"/>
      <c r="AD559" s="275">
        <f t="shared" si="41"/>
        <v>0</v>
      </c>
    </row>
    <row r="560" spans="1:30" ht="26.1" customHeight="1" x14ac:dyDescent="0.25">
      <c r="A560" s="10">
        <f t="shared" si="44"/>
        <v>555</v>
      </c>
      <c r="B560" s="11">
        <f t="shared" si="44"/>
        <v>29</v>
      </c>
      <c r="C560" s="12" t="s">
        <v>653</v>
      </c>
      <c r="D560" s="13" t="s">
        <v>1410</v>
      </c>
      <c r="E560" s="14" t="s">
        <v>67</v>
      </c>
      <c r="F560" s="15" t="s">
        <v>68</v>
      </c>
      <c r="G560" s="16" t="s">
        <v>64</v>
      </c>
      <c r="H560" s="235" t="s">
        <v>71</v>
      </c>
      <c r="I560" s="17" t="s">
        <v>693</v>
      </c>
      <c r="J560" s="228">
        <v>22338</v>
      </c>
      <c r="K560" s="18" t="s">
        <v>50</v>
      </c>
      <c r="L560" s="19" t="s">
        <v>51</v>
      </c>
      <c r="M560" s="213">
        <v>2022</v>
      </c>
      <c r="N560" s="20">
        <v>1332</v>
      </c>
      <c r="O560" s="185">
        <v>110</v>
      </c>
      <c r="P560" s="222">
        <v>5</v>
      </c>
      <c r="Q560" s="21">
        <v>44817</v>
      </c>
      <c r="R560" s="22">
        <v>45912</v>
      </c>
      <c r="S560" s="164">
        <v>45912</v>
      </c>
      <c r="T560" s="165">
        <v>45912</v>
      </c>
      <c r="U560" s="23" t="s">
        <v>73</v>
      </c>
      <c r="V560" s="24" t="s">
        <v>91</v>
      </c>
      <c r="W560" s="127"/>
      <c r="X560" s="281">
        <v>81800</v>
      </c>
      <c r="Z560" s="260"/>
      <c r="AA560" s="261"/>
      <c r="AB560" s="261"/>
      <c r="AC560" s="262"/>
      <c r="AD560" s="275">
        <f t="shared" si="41"/>
        <v>0</v>
      </c>
    </row>
    <row r="561" spans="1:30" ht="26.1" customHeight="1" x14ac:dyDescent="0.25">
      <c r="A561" s="10">
        <f t="shared" si="44"/>
        <v>556</v>
      </c>
      <c r="B561" s="11">
        <f t="shared" si="44"/>
        <v>30</v>
      </c>
      <c r="C561" s="12" t="s">
        <v>653</v>
      </c>
      <c r="D561" s="13" t="s">
        <v>1069</v>
      </c>
      <c r="E561" s="14" t="s">
        <v>67</v>
      </c>
      <c r="F561" s="15" t="s">
        <v>68</v>
      </c>
      <c r="G561" s="16" t="s">
        <v>64</v>
      </c>
      <c r="H561" s="235" t="s">
        <v>71</v>
      </c>
      <c r="I561" s="17" t="s">
        <v>670</v>
      </c>
      <c r="J561" s="228">
        <v>178574</v>
      </c>
      <c r="K561" s="18" t="s">
        <v>50</v>
      </c>
      <c r="L561" s="19" t="s">
        <v>51</v>
      </c>
      <c r="M561" s="213">
        <v>2018</v>
      </c>
      <c r="N561" s="20">
        <v>1600</v>
      </c>
      <c r="O561" s="185">
        <v>84</v>
      </c>
      <c r="P561" s="222">
        <v>5</v>
      </c>
      <c r="Q561" s="21">
        <v>43397</v>
      </c>
      <c r="R561" s="22">
        <v>45948</v>
      </c>
      <c r="S561" s="164">
        <v>45952</v>
      </c>
      <c r="T561" s="165">
        <v>45952</v>
      </c>
      <c r="U561" s="23" t="s">
        <v>52</v>
      </c>
      <c r="V561" s="24" t="s">
        <v>101</v>
      </c>
      <c r="W561" s="127"/>
      <c r="X561" s="281">
        <v>37900</v>
      </c>
      <c r="Z561" s="260"/>
      <c r="AA561" s="261"/>
      <c r="AB561" s="261"/>
      <c r="AC561" s="262"/>
      <c r="AD561" s="275">
        <f t="shared" si="41"/>
        <v>0</v>
      </c>
    </row>
    <row r="562" spans="1:30" ht="26.1" customHeight="1" x14ac:dyDescent="0.25">
      <c r="A562" s="10">
        <f t="shared" si="44"/>
        <v>557</v>
      </c>
      <c r="B562" s="11">
        <f t="shared" si="44"/>
        <v>31</v>
      </c>
      <c r="C562" s="12" t="s">
        <v>653</v>
      </c>
      <c r="D562" s="13" t="s">
        <v>1070</v>
      </c>
      <c r="E562" s="14" t="s">
        <v>67</v>
      </c>
      <c r="F562" s="15" t="s">
        <v>68</v>
      </c>
      <c r="G562" s="16" t="s">
        <v>64</v>
      </c>
      <c r="H562" s="235" t="s">
        <v>71</v>
      </c>
      <c r="I562" s="17" t="s">
        <v>671</v>
      </c>
      <c r="J562" s="228">
        <v>53575</v>
      </c>
      <c r="K562" s="18" t="s">
        <v>50</v>
      </c>
      <c r="L562" s="19" t="s">
        <v>51</v>
      </c>
      <c r="M562" s="213">
        <v>2018</v>
      </c>
      <c r="N562" s="20">
        <v>1600</v>
      </c>
      <c r="O562" s="185">
        <v>84</v>
      </c>
      <c r="P562" s="222">
        <v>5</v>
      </c>
      <c r="Q562" s="21">
        <v>43397</v>
      </c>
      <c r="R562" s="22">
        <v>45948</v>
      </c>
      <c r="S562" s="164">
        <v>45952</v>
      </c>
      <c r="T562" s="165">
        <v>45952</v>
      </c>
      <c r="U562" s="23" t="s">
        <v>52</v>
      </c>
      <c r="V562" s="24" t="s">
        <v>101</v>
      </c>
      <c r="W562" s="127"/>
      <c r="X562" s="281">
        <v>47700</v>
      </c>
      <c r="Z562" s="260"/>
      <c r="AA562" s="261"/>
      <c r="AB562" s="261"/>
      <c r="AC562" s="262"/>
      <c r="AD562" s="275">
        <f t="shared" si="41"/>
        <v>0</v>
      </c>
    </row>
    <row r="563" spans="1:30" ht="26.1" customHeight="1" x14ac:dyDescent="0.25">
      <c r="A563" s="10">
        <f t="shared" si="44"/>
        <v>558</v>
      </c>
      <c r="B563" s="11">
        <f t="shared" si="44"/>
        <v>32</v>
      </c>
      <c r="C563" s="12" t="s">
        <v>653</v>
      </c>
      <c r="D563" s="13" t="s">
        <v>1071</v>
      </c>
      <c r="E563" s="14" t="s">
        <v>67</v>
      </c>
      <c r="F563" s="15" t="s">
        <v>68</v>
      </c>
      <c r="G563" s="16" t="s">
        <v>64</v>
      </c>
      <c r="H563" s="235" t="s">
        <v>71</v>
      </c>
      <c r="I563" s="17" t="s">
        <v>672</v>
      </c>
      <c r="J563" s="228">
        <v>95717</v>
      </c>
      <c r="K563" s="18" t="s">
        <v>50</v>
      </c>
      <c r="L563" s="19" t="s">
        <v>51</v>
      </c>
      <c r="M563" s="213">
        <v>2018</v>
      </c>
      <c r="N563" s="20">
        <v>1600</v>
      </c>
      <c r="O563" s="185">
        <v>84</v>
      </c>
      <c r="P563" s="222">
        <v>5</v>
      </c>
      <c r="Q563" s="21">
        <v>43397</v>
      </c>
      <c r="R563" s="22">
        <v>45948</v>
      </c>
      <c r="S563" s="164">
        <v>45952</v>
      </c>
      <c r="T563" s="165">
        <v>45952</v>
      </c>
      <c r="U563" s="23" t="s">
        <v>52</v>
      </c>
      <c r="V563" s="24" t="s">
        <v>101</v>
      </c>
      <c r="W563" s="127"/>
      <c r="X563" s="281">
        <v>44900</v>
      </c>
      <c r="Z563" s="260"/>
      <c r="AA563" s="261"/>
      <c r="AB563" s="261"/>
      <c r="AC563" s="262"/>
      <c r="AD563" s="275">
        <f t="shared" si="41"/>
        <v>0</v>
      </c>
    </row>
    <row r="564" spans="1:30" ht="26.1" customHeight="1" x14ac:dyDescent="0.25">
      <c r="A564" s="10">
        <f t="shared" si="44"/>
        <v>559</v>
      </c>
      <c r="B564" s="11">
        <f t="shared" si="44"/>
        <v>33</v>
      </c>
      <c r="C564" s="12" t="s">
        <v>653</v>
      </c>
      <c r="D564" s="13" t="s">
        <v>1480</v>
      </c>
      <c r="E564" s="14" t="s">
        <v>126</v>
      </c>
      <c r="F564" s="15" t="s">
        <v>127</v>
      </c>
      <c r="G564" s="16" t="s">
        <v>55</v>
      </c>
      <c r="H564" s="235" t="s">
        <v>71</v>
      </c>
      <c r="I564" s="17" t="s">
        <v>696</v>
      </c>
      <c r="J564" s="228">
        <v>11703</v>
      </c>
      <c r="K564" s="18" t="s">
        <v>836</v>
      </c>
      <c r="L564" s="19" t="s">
        <v>51</v>
      </c>
      <c r="M564" s="213">
        <v>2023</v>
      </c>
      <c r="N564" s="20">
        <v>999</v>
      </c>
      <c r="O564" s="185">
        <v>74</v>
      </c>
      <c r="P564" s="222">
        <v>5</v>
      </c>
      <c r="Q564" s="21">
        <v>45224</v>
      </c>
      <c r="R564" s="22">
        <v>45955</v>
      </c>
      <c r="S564" s="164">
        <v>45954</v>
      </c>
      <c r="T564" s="165">
        <v>45954</v>
      </c>
      <c r="U564" s="23" t="s">
        <v>73</v>
      </c>
      <c r="V564" s="24" t="s">
        <v>91</v>
      </c>
      <c r="W564" s="127"/>
      <c r="X564" s="281">
        <v>71500</v>
      </c>
      <c r="Z564" s="260"/>
      <c r="AA564" s="261"/>
      <c r="AB564" s="261"/>
      <c r="AC564" s="262"/>
      <c r="AD564" s="275">
        <f t="shared" si="41"/>
        <v>0</v>
      </c>
    </row>
    <row r="565" spans="1:30" ht="26.1" customHeight="1" x14ac:dyDescent="0.25">
      <c r="A565" s="10">
        <f t="shared" si="44"/>
        <v>560</v>
      </c>
      <c r="B565" s="11">
        <f t="shared" si="44"/>
        <v>34</v>
      </c>
      <c r="C565" s="12" t="s">
        <v>653</v>
      </c>
      <c r="D565" s="13" t="s">
        <v>1481</v>
      </c>
      <c r="E565" s="14" t="s">
        <v>126</v>
      </c>
      <c r="F565" s="15" t="s">
        <v>127</v>
      </c>
      <c r="G565" s="16" t="s">
        <v>55</v>
      </c>
      <c r="H565" s="235" t="s">
        <v>71</v>
      </c>
      <c r="I565" s="17" t="s">
        <v>697</v>
      </c>
      <c r="J565" s="228">
        <v>7490</v>
      </c>
      <c r="K565" s="18" t="s">
        <v>836</v>
      </c>
      <c r="L565" s="19" t="s">
        <v>51</v>
      </c>
      <c r="M565" s="213">
        <v>2023</v>
      </c>
      <c r="N565" s="20">
        <v>999</v>
      </c>
      <c r="O565" s="185">
        <v>74</v>
      </c>
      <c r="P565" s="222">
        <v>5</v>
      </c>
      <c r="Q565" s="21">
        <v>45224</v>
      </c>
      <c r="R565" s="22">
        <v>45951</v>
      </c>
      <c r="S565" s="164">
        <v>45954</v>
      </c>
      <c r="T565" s="165">
        <v>45954</v>
      </c>
      <c r="U565" s="23" t="s">
        <v>73</v>
      </c>
      <c r="V565" s="24" t="s">
        <v>91</v>
      </c>
      <c r="W565" s="127"/>
      <c r="X565" s="281">
        <v>72100</v>
      </c>
      <c r="Z565" s="260"/>
      <c r="AA565" s="261"/>
      <c r="AB565" s="261"/>
      <c r="AC565" s="262"/>
      <c r="AD565" s="275">
        <f t="shared" si="41"/>
        <v>0</v>
      </c>
    </row>
    <row r="566" spans="1:30" ht="26.1" customHeight="1" x14ac:dyDescent="0.25">
      <c r="A566" s="10">
        <f t="shared" si="44"/>
        <v>561</v>
      </c>
      <c r="B566" s="11">
        <f t="shared" si="44"/>
        <v>35</v>
      </c>
      <c r="C566" s="12" t="s">
        <v>653</v>
      </c>
      <c r="D566" s="13" t="s">
        <v>1482</v>
      </c>
      <c r="E566" s="14" t="s">
        <v>126</v>
      </c>
      <c r="F566" s="15" t="s">
        <v>127</v>
      </c>
      <c r="G566" s="16" t="s">
        <v>55</v>
      </c>
      <c r="H566" s="235" t="s">
        <v>71</v>
      </c>
      <c r="I566" s="17" t="s">
        <v>698</v>
      </c>
      <c r="J566" s="228">
        <v>6468</v>
      </c>
      <c r="K566" s="18" t="s">
        <v>836</v>
      </c>
      <c r="L566" s="19" t="s">
        <v>51</v>
      </c>
      <c r="M566" s="213">
        <v>2023</v>
      </c>
      <c r="N566" s="20">
        <v>999</v>
      </c>
      <c r="O566" s="185">
        <v>74</v>
      </c>
      <c r="P566" s="222">
        <v>5</v>
      </c>
      <c r="Q566" s="21">
        <v>45224</v>
      </c>
      <c r="R566" s="22">
        <v>45955</v>
      </c>
      <c r="S566" s="164">
        <v>45954</v>
      </c>
      <c r="T566" s="165">
        <v>45954</v>
      </c>
      <c r="U566" s="23" t="s">
        <v>73</v>
      </c>
      <c r="V566" s="24" t="s">
        <v>91</v>
      </c>
      <c r="W566" s="127"/>
      <c r="X566" s="281">
        <v>72200</v>
      </c>
      <c r="Z566" s="260"/>
      <c r="AA566" s="261"/>
      <c r="AB566" s="261"/>
      <c r="AC566" s="262"/>
      <c r="AD566" s="275">
        <f t="shared" si="41"/>
        <v>0</v>
      </c>
    </row>
    <row r="567" spans="1:30" ht="26.1" customHeight="1" x14ac:dyDescent="0.25">
      <c r="A567" s="10">
        <f t="shared" si="44"/>
        <v>562</v>
      </c>
      <c r="B567" s="11">
        <f t="shared" si="44"/>
        <v>36</v>
      </c>
      <c r="C567" s="12" t="s">
        <v>653</v>
      </c>
      <c r="D567" s="13" t="s">
        <v>969</v>
      </c>
      <c r="E567" s="14" t="s">
        <v>147</v>
      </c>
      <c r="F567" s="15" t="s">
        <v>148</v>
      </c>
      <c r="G567" s="16" t="s">
        <v>64</v>
      </c>
      <c r="H567" s="235" t="s">
        <v>71</v>
      </c>
      <c r="I567" s="17" t="s">
        <v>665</v>
      </c>
      <c r="J567" s="228">
        <v>78730</v>
      </c>
      <c r="K567" s="18" t="s">
        <v>50</v>
      </c>
      <c r="L567" s="19" t="s">
        <v>51</v>
      </c>
      <c r="M567" s="213">
        <v>2015</v>
      </c>
      <c r="N567" s="20">
        <v>1600</v>
      </c>
      <c r="O567" s="185">
        <v>88</v>
      </c>
      <c r="P567" s="222">
        <v>5</v>
      </c>
      <c r="Q567" s="21">
        <v>42310</v>
      </c>
      <c r="R567" s="22">
        <v>45955</v>
      </c>
      <c r="S567" s="164">
        <v>45961</v>
      </c>
      <c r="T567" s="165">
        <v>45961</v>
      </c>
      <c r="U567" s="23" t="s">
        <v>52</v>
      </c>
      <c r="V567" s="24" t="s">
        <v>97</v>
      </c>
      <c r="W567" s="127"/>
      <c r="X567" s="281">
        <v>41900</v>
      </c>
      <c r="Z567" s="260"/>
      <c r="AA567" s="261"/>
      <c r="AB567" s="261"/>
      <c r="AC567" s="262"/>
      <c r="AD567" s="275">
        <f t="shared" si="41"/>
        <v>0</v>
      </c>
    </row>
    <row r="568" spans="1:30" ht="26.1" customHeight="1" x14ac:dyDescent="0.25">
      <c r="A568" s="10">
        <f t="shared" si="44"/>
        <v>563</v>
      </c>
      <c r="B568" s="11">
        <f t="shared" si="44"/>
        <v>37</v>
      </c>
      <c r="C568" s="12" t="s">
        <v>653</v>
      </c>
      <c r="D568" s="13" t="s">
        <v>970</v>
      </c>
      <c r="E568" s="14" t="s">
        <v>147</v>
      </c>
      <c r="F568" s="15" t="s">
        <v>148</v>
      </c>
      <c r="G568" s="16" t="s">
        <v>64</v>
      </c>
      <c r="H568" s="235" t="s">
        <v>71</v>
      </c>
      <c r="I568" s="17" t="s">
        <v>666</v>
      </c>
      <c r="J568" s="228">
        <v>85498</v>
      </c>
      <c r="K568" s="18" t="s">
        <v>50</v>
      </c>
      <c r="L568" s="19" t="s">
        <v>51</v>
      </c>
      <c r="M568" s="213">
        <v>2015</v>
      </c>
      <c r="N568" s="20">
        <v>1600</v>
      </c>
      <c r="O568" s="185">
        <v>88</v>
      </c>
      <c r="P568" s="222">
        <v>5</v>
      </c>
      <c r="Q568" s="21">
        <v>42310</v>
      </c>
      <c r="R568" s="22">
        <v>45955</v>
      </c>
      <c r="S568" s="164">
        <v>45961</v>
      </c>
      <c r="T568" s="165">
        <v>45961</v>
      </c>
      <c r="U568" s="23" t="s">
        <v>52</v>
      </c>
      <c r="V568" s="24" t="s">
        <v>97</v>
      </c>
      <c r="W568" s="127"/>
      <c r="X568" s="281">
        <v>41500</v>
      </c>
      <c r="Z568" s="260"/>
      <c r="AA568" s="261"/>
      <c r="AB568" s="261"/>
      <c r="AC568" s="262"/>
      <c r="AD568" s="275">
        <f t="shared" si="41"/>
        <v>0</v>
      </c>
    </row>
    <row r="569" spans="1:30" ht="26.1" customHeight="1" x14ac:dyDescent="0.25">
      <c r="A569" s="10">
        <f t="shared" ref="A569:B584" si="45">A568+1</f>
        <v>564</v>
      </c>
      <c r="B569" s="11">
        <f t="shared" si="45"/>
        <v>38</v>
      </c>
      <c r="C569" s="12" t="s">
        <v>653</v>
      </c>
      <c r="D569" s="13" t="s">
        <v>971</v>
      </c>
      <c r="E569" s="14" t="s">
        <v>190</v>
      </c>
      <c r="F569" s="15" t="s">
        <v>191</v>
      </c>
      <c r="G569" s="16" t="s">
        <v>42</v>
      </c>
      <c r="H569" s="235" t="s">
        <v>192</v>
      </c>
      <c r="I569" s="17" t="s">
        <v>664</v>
      </c>
      <c r="J569" s="228" t="s">
        <v>840</v>
      </c>
      <c r="K569" s="18" t="s">
        <v>840</v>
      </c>
      <c r="L569" s="19" t="s">
        <v>840</v>
      </c>
      <c r="M569" s="213">
        <v>2015</v>
      </c>
      <c r="N569" s="20" t="s">
        <v>840</v>
      </c>
      <c r="O569" s="185" t="s">
        <v>840</v>
      </c>
      <c r="P569" s="222" t="s">
        <v>55</v>
      </c>
      <c r="Q569" s="21">
        <v>42332</v>
      </c>
      <c r="R569" s="22" t="s">
        <v>393</v>
      </c>
      <c r="S569" s="164">
        <v>45983</v>
      </c>
      <c r="T569" s="165">
        <v>45983</v>
      </c>
      <c r="U569" s="23" t="s">
        <v>55</v>
      </c>
      <c r="V569" s="24" t="s">
        <v>55</v>
      </c>
      <c r="W569" s="127"/>
      <c r="X569" s="281">
        <v>2500</v>
      </c>
      <c r="Z569" s="260"/>
      <c r="AA569" s="261"/>
      <c r="AB569" s="277" t="s">
        <v>42</v>
      </c>
      <c r="AC569" s="262"/>
      <c r="AD569" s="275">
        <f t="shared" si="41"/>
        <v>0</v>
      </c>
    </row>
    <row r="570" spans="1:30" ht="26.1" customHeight="1" x14ac:dyDescent="0.25">
      <c r="A570" s="10">
        <f t="shared" si="45"/>
        <v>565</v>
      </c>
      <c r="B570" s="11">
        <f t="shared" si="45"/>
        <v>39</v>
      </c>
      <c r="C570" s="12" t="s">
        <v>653</v>
      </c>
      <c r="D570" s="13" t="s">
        <v>1257</v>
      </c>
      <c r="E570" s="14" t="s">
        <v>67</v>
      </c>
      <c r="F570" s="15" t="s">
        <v>68</v>
      </c>
      <c r="G570" s="16" t="s">
        <v>64</v>
      </c>
      <c r="H570" s="235" t="s">
        <v>71</v>
      </c>
      <c r="I570" s="17" t="s">
        <v>680</v>
      </c>
      <c r="J570" s="228">
        <v>94414</v>
      </c>
      <c r="K570" s="18" t="s">
        <v>50</v>
      </c>
      <c r="L570" s="19" t="s">
        <v>51</v>
      </c>
      <c r="M570" s="213">
        <v>2020</v>
      </c>
      <c r="N570" s="20">
        <v>1300</v>
      </c>
      <c r="O570" s="185">
        <v>96</v>
      </c>
      <c r="P570" s="222">
        <v>5</v>
      </c>
      <c r="Q570" s="21">
        <v>44160</v>
      </c>
      <c r="R570" s="22">
        <v>45985</v>
      </c>
      <c r="S570" s="164">
        <v>45984</v>
      </c>
      <c r="T570" s="165">
        <v>45984</v>
      </c>
      <c r="U570" s="23" t="s">
        <v>70</v>
      </c>
      <c r="V570" s="24" t="s">
        <v>37</v>
      </c>
      <c r="W570" s="127"/>
      <c r="X570" s="281">
        <v>52900</v>
      </c>
      <c r="Z570" s="260"/>
      <c r="AA570" s="261"/>
      <c r="AB570" s="261"/>
      <c r="AC570" s="262"/>
      <c r="AD570" s="275">
        <f t="shared" si="41"/>
        <v>0</v>
      </c>
    </row>
    <row r="571" spans="1:30" ht="26.1" customHeight="1" x14ac:dyDescent="0.25">
      <c r="A571" s="10">
        <f t="shared" si="45"/>
        <v>566</v>
      </c>
      <c r="B571" s="11">
        <f t="shared" si="45"/>
        <v>40</v>
      </c>
      <c r="C571" s="12" t="s">
        <v>653</v>
      </c>
      <c r="D571" s="13" t="s">
        <v>1258</v>
      </c>
      <c r="E571" s="14" t="s">
        <v>67</v>
      </c>
      <c r="F571" s="15" t="s">
        <v>68</v>
      </c>
      <c r="G571" s="16" t="s">
        <v>64</v>
      </c>
      <c r="H571" s="235" t="s">
        <v>71</v>
      </c>
      <c r="I571" s="17" t="s">
        <v>681</v>
      </c>
      <c r="J571" s="228">
        <v>62667</v>
      </c>
      <c r="K571" s="18" t="s">
        <v>50</v>
      </c>
      <c r="L571" s="19" t="s">
        <v>51</v>
      </c>
      <c r="M571" s="213">
        <v>2020</v>
      </c>
      <c r="N571" s="20">
        <v>1300</v>
      </c>
      <c r="O571" s="185">
        <v>96</v>
      </c>
      <c r="P571" s="222">
        <v>5</v>
      </c>
      <c r="Q571" s="21">
        <v>44160</v>
      </c>
      <c r="R571" s="22">
        <v>45985</v>
      </c>
      <c r="S571" s="164">
        <v>45984</v>
      </c>
      <c r="T571" s="165">
        <v>45984</v>
      </c>
      <c r="U571" s="23" t="s">
        <v>70</v>
      </c>
      <c r="V571" s="24" t="s">
        <v>37</v>
      </c>
      <c r="W571" s="127"/>
      <c r="X571" s="281">
        <v>56500</v>
      </c>
      <c r="Z571" s="260"/>
      <c r="AA571" s="261"/>
      <c r="AB571" s="261"/>
      <c r="AC571" s="262"/>
      <c r="AD571" s="275">
        <f t="shared" si="41"/>
        <v>0</v>
      </c>
    </row>
    <row r="572" spans="1:30" ht="26.1" customHeight="1" x14ac:dyDescent="0.25">
      <c r="A572" s="10">
        <f t="shared" si="45"/>
        <v>567</v>
      </c>
      <c r="B572" s="11">
        <f t="shared" si="45"/>
        <v>41</v>
      </c>
      <c r="C572" s="12" t="s">
        <v>653</v>
      </c>
      <c r="D572" s="13" t="s">
        <v>1259</v>
      </c>
      <c r="E572" s="14" t="s">
        <v>67</v>
      </c>
      <c r="F572" s="15" t="s">
        <v>68</v>
      </c>
      <c r="G572" s="16" t="s">
        <v>64</v>
      </c>
      <c r="H572" s="235" t="s">
        <v>71</v>
      </c>
      <c r="I572" s="17" t="s">
        <v>682</v>
      </c>
      <c r="J572" s="228">
        <v>119574</v>
      </c>
      <c r="K572" s="18" t="s">
        <v>50</v>
      </c>
      <c r="L572" s="19" t="s">
        <v>51</v>
      </c>
      <c r="M572" s="213">
        <v>2020</v>
      </c>
      <c r="N572" s="20">
        <v>1300</v>
      </c>
      <c r="O572" s="185">
        <v>96</v>
      </c>
      <c r="P572" s="222">
        <v>5</v>
      </c>
      <c r="Q572" s="21">
        <v>44160</v>
      </c>
      <c r="R572" s="22">
        <v>45985</v>
      </c>
      <c r="S572" s="164">
        <v>45984</v>
      </c>
      <c r="T572" s="165">
        <v>45984</v>
      </c>
      <c r="U572" s="23" t="s">
        <v>70</v>
      </c>
      <c r="V572" s="24" t="s">
        <v>37</v>
      </c>
      <c r="W572" s="127"/>
      <c r="X572" s="281">
        <v>49800</v>
      </c>
      <c r="Z572" s="260"/>
      <c r="AA572" s="261"/>
      <c r="AB572" s="261"/>
      <c r="AC572" s="262"/>
      <c r="AD572" s="275">
        <f t="shared" si="41"/>
        <v>0</v>
      </c>
    </row>
    <row r="573" spans="1:30" ht="26.1" customHeight="1" x14ac:dyDescent="0.25">
      <c r="A573" s="10">
        <f t="shared" si="45"/>
        <v>568</v>
      </c>
      <c r="B573" s="11">
        <f t="shared" si="45"/>
        <v>42</v>
      </c>
      <c r="C573" s="12" t="s">
        <v>653</v>
      </c>
      <c r="D573" s="13" t="s">
        <v>1260</v>
      </c>
      <c r="E573" s="14" t="s">
        <v>67</v>
      </c>
      <c r="F573" s="15" t="s">
        <v>68</v>
      </c>
      <c r="G573" s="16" t="s">
        <v>64</v>
      </c>
      <c r="H573" s="235" t="s">
        <v>71</v>
      </c>
      <c r="I573" s="17" t="s">
        <v>683</v>
      </c>
      <c r="J573" s="228">
        <v>48354</v>
      </c>
      <c r="K573" s="18" t="s">
        <v>50</v>
      </c>
      <c r="L573" s="19" t="s">
        <v>51</v>
      </c>
      <c r="M573" s="213">
        <v>2020</v>
      </c>
      <c r="N573" s="20">
        <v>1300</v>
      </c>
      <c r="O573" s="185">
        <v>96</v>
      </c>
      <c r="P573" s="222">
        <v>5</v>
      </c>
      <c r="Q573" s="21">
        <v>44160</v>
      </c>
      <c r="R573" s="22">
        <v>45985</v>
      </c>
      <c r="S573" s="164">
        <v>45984</v>
      </c>
      <c r="T573" s="165">
        <v>45984</v>
      </c>
      <c r="U573" s="23" t="s">
        <v>70</v>
      </c>
      <c r="V573" s="24" t="s">
        <v>37</v>
      </c>
      <c r="W573" s="127"/>
      <c r="X573" s="281">
        <v>57800</v>
      </c>
      <c r="Z573" s="260"/>
      <c r="AA573" s="261"/>
      <c r="AB573" s="261"/>
      <c r="AC573" s="262"/>
      <c r="AD573" s="275">
        <f t="shared" si="41"/>
        <v>0</v>
      </c>
    </row>
    <row r="574" spans="1:30" ht="26.1" customHeight="1" x14ac:dyDescent="0.25">
      <c r="A574" s="10">
        <f t="shared" si="45"/>
        <v>569</v>
      </c>
      <c r="B574" s="11">
        <f t="shared" si="45"/>
        <v>43</v>
      </c>
      <c r="C574" s="12" t="s">
        <v>653</v>
      </c>
      <c r="D574" s="13" t="s">
        <v>848</v>
      </c>
      <c r="E574" s="14" t="s">
        <v>654</v>
      </c>
      <c r="F574" s="15" t="s">
        <v>655</v>
      </c>
      <c r="G574" s="16" t="s">
        <v>55</v>
      </c>
      <c r="H574" s="235" t="s">
        <v>71</v>
      </c>
      <c r="I574" s="17" t="s">
        <v>656</v>
      </c>
      <c r="J574" s="228">
        <v>173267</v>
      </c>
      <c r="K574" s="18" t="s">
        <v>50</v>
      </c>
      <c r="L574" s="19" t="s">
        <v>824</v>
      </c>
      <c r="M574" s="213">
        <v>2008</v>
      </c>
      <c r="N574" s="20">
        <v>1800</v>
      </c>
      <c r="O574" s="185">
        <v>105</v>
      </c>
      <c r="P574" s="222">
        <v>5</v>
      </c>
      <c r="Q574" s="21">
        <v>39792</v>
      </c>
      <c r="R574" s="22">
        <v>45990</v>
      </c>
      <c r="S574" s="164">
        <v>45999</v>
      </c>
      <c r="T574" s="165">
        <v>45999</v>
      </c>
      <c r="U574" s="23" t="s">
        <v>70</v>
      </c>
      <c r="V574" s="24" t="s">
        <v>504</v>
      </c>
      <c r="W574" s="127"/>
      <c r="X574" s="281">
        <v>18900</v>
      </c>
      <c r="Z574" s="260"/>
      <c r="AA574" s="261"/>
      <c r="AB574" s="261"/>
      <c r="AC574" s="262"/>
      <c r="AD574" s="275">
        <f t="shared" si="41"/>
        <v>0</v>
      </c>
    </row>
    <row r="575" spans="1:30" ht="26.1" customHeight="1" x14ac:dyDescent="0.25">
      <c r="A575" s="10">
        <f t="shared" si="45"/>
        <v>570</v>
      </c>
      <c r="B575" s="11">
        <f t="shared" si="45"/>
        <v>44</v>
      </c>
      <c r="C575" s="12" t="s">
        <v>653</v>
      </c>
      <c r="D575" s="13" t="s">
        <v>1519</v>
      </c>
      <c r="E575" s="14" t="s">
        <v>85</v>
      </c>
      <c r="F575" s="15" t="s">
        <v>180</v>
      </c>
      <c r="G575" s="16" t="s">
        <v>64</v>
      </c>
      <c r="H575" s="235" t="s">
        <v>71</v>
      </c>
      <c r="I575" s="17" t="s">
        <v>700</v>
      </c>
      <c r="J575" s="228">
        <v>184</v>
      </c>
      <c r="K575" s="18" t="s">
        <v>182</v>
      </c>
      <c r="L575" s="19" t="s">
        <v>183</v>
      </c>
      <c r="M575" s="213">
        <v>2024</v>
      </c>
      <c r="N575" s="20" t="s">
        <v>184</v>
      </c>
      <c r="O575" s="185">
        <v>118</v>
      </c>
      <c r="P575" s="222">
        <v>5</v>
      </c>
      <c r="Q575" s="21">
        <v>45629</v>
      </c>
      <c r="R575" s="22">
        <v>46724</v>
      </c>
      <c r="S575" s="164">
        <v>45993</v>
      </c>
      <c r="T575" s="165">
        <v>45993</v>
      </c>
      <c r="U575" s="23" t="s">
        <v>73</v>
      </c>
      <c r="V575" s="24" t="s">
        <v>91</v>
      </c>
      <c r="W575" s="127"/>
      <c r="X575" s="281">
        <v>178000</v>
      </c>
      <c r="Z575" s="260"/>
      <c r="AA575" s="261"/>
      <c r="AB575" s="261"/>
      <c r="AC575" s="262"/>
      <c r="AD575" s="275">
        <f t="shared" si="41"/>
        <v>0</v>
      </c>
    </row>
    <row r="576" spans="1:30" ht="26.1" customHeight="1" thickBot="1" x14ac:dyDescent="0.3">
      <c r="A576" s="10">
        <f t="shared" si="45"/>
        <v>571</v>
      </c>
      <c r="B576" s="11">
        <f t="shared" si="45"/>
        <v>45</v>
      </c>
      <c r="C576" s="28" t="s">
        <v>653</v>
      </c>
      <c r="D576" s="29" t="s">
        <v>1520</v>
      </c>
      <c r="E576" s="30" t="s">
        <v>67</v>
      </c>
      <c r="F576" s="31" t="s">
        <v>68</v>
      </c>
      <c r="G576" s="32" t="s">
        <v>64</v>
      </c>
      <c r="H576" s="236" t="s">
        <v>71</v>
      </c>
      <c r="I576" s="33" t="s">
        <v>699</v>
      </c>
      <c r="J576" s="229">
        <v>184</v>
      </c>
      <c r="K576" s="34" t="s">
        <v>131</v>
      </c>
      <c r="L576" s="35" t="s">
        <v>51</v>
      </c>
      <c r="M576" s="215">
        <v>2024</v>
      </c>
      <c r="N576" s="36">
        <v>1.2</v>
      </c>
      <c r="O576" s="186">
        <v>96</v>
      </c>
      <c r="P576" s="223">
        <v>5</v>
      </c>
      <c r="Q576" s="37">
        <v>45637</v>
      </c>
      <c r="R576" s="38">
        <v>46732</v>
      </c>
      <c r="S576" s="166">
        <v>46001</v>
      </c>
      <c r="T576" s="167">
        <v>46001</v>
      </c>
      <c r="U576" s="39" t="s">
        <v>73</v>
      </c>
      <c r="V576" s="40" t="s">
        <v>91</v>
      </c>
      <c r="W576" s="130"/>
      <c r="X576" s="282">
        <v>97000</v>
      </c>
      <c r="Z576" s="257"/>
      <c r="AA576" s="258"/>
      <c r="AB576" s="258"/>
      <c r="AC576" s="263"/>
      <c r="AD576" s="274">
        <f t="shared" si="41"/>
        <v>0</v>
      </c>
    </row>
    <row r="577" spans="1:30" ht="26.1" customHeight="1" x14ac:dyDescent="0.25">
      <c r="A577" s="10">
        <f t="shared" si="45"/>
        <v>572</v>
      </c>
      <c r="B577" s="11">
        <v>1</v>
      </c>
      <c r="C577" s="12" t="s">
        <v>701</v>
      </c>
      <c r="D577" s="13" t="s">
        <v>1012</v>
      </c>
      <c r="E577" s="14" t="s">
        <v>67</v>
      </c>
      <c r="F577" s="15" t="s">
        <v>68</v>
      </c>
      <c r="G577" s="16" t="s">
        <v>64</v>
      </c>
      <c r="H577" s="235" t="s">
        <v>71</v>
      </c>
      <c r="I577" s="17" t="s">
        <v>704</v>
      </c>
      <c r="J577" s="228">
        <v>140196</v>
      </c>
      <c r="K577" s="18" t="s">
        <v>50</v>
      </c>
      <c r="L577" s="19" t="s">
        <v>51</v>
      </c>
      <c r="M577" s="213">
        <v>2017</v>
      </c>
      <c r="N577" s="20">
        <v>1600</v>
      </c>
      <c r="O577" s="185">
        <v>84</v>
      </c>
      <c r="P577" s="222">
        <v>5</v>
      </c>
      <c r="Q577" s="21">
        <v>42884</v>
      </c>
      <c r="R577" s="22">
        <v>45801</v>
      </c>
      <c r="S577" s="164">
        <v>45805</v>
      </c>
      <c r="T577" s="165">
        <v>45805</v>
      </c>
      <c r="U577" s="23" t="s">
        <v>52</v>
      </c>
      <c r="V577" s="24" t="s">
        <v>101</v>
      </c>
      <c r="W577" s="127"/>
      <c r="X577" s="283">
        <v>38500</v>
      </c>
      <c r="Z577" s="253"/>
      <c r="AA577" s="254"/>
      <c r="AB577" s="254"/>
      <c r="AC577" s="276"/>
      <c r="AD577" s="272">
        <f t="shared" si="41"/>
        <v>0</v>
      </c>
    </row>
    <row r="578" spans="1:30" ht="26.1" customHeight="1" x14ac:dyDescent="0.25">
      <c r="A578" s="10">
        <f t="shared" si="45"/>
        <v>573</v>
      </c>
      <c r="B578" s="11">
        <f>B577+1</f>
        <v>2</v>
      </c>
      <c r="C578" s="12" t="s">
        <v>701</v>
      </c>
      <c r="D578" s="13" t="s">
        <v>1013</v>
      </c>
      <c r="E578" s="14" t="s">
        <v>67</v>
      </c>
      <c r="F578" s="15" t="s">
        <v>68</v>
      </c>
      <c r="G578" s="16" t="s">
        <v>64</v>
      </c>
      <c r="H578" s="235" t="s">
        <v>71</v>
      </c>
      <c r="I578" s="17" t="s">
        <v>705</v>
      </c>
      <c r="J578" s="228">
        <v>132570</v>
      </c>
      <c r="K578" s="18" t="s">
        <v>50</v>
      </c>
      <c r="L578" s="19" t="s">
        <v>51</v>
      </c>
      <c r="M578" s="213">
        <v>2017</v>
      </c>
      <c r="N578" s="20">
        <v>1600</v>
      </c>
      <c r="O578" s="185">
        <v>84</v>
      </c>
      <c r="P578" s="222">
        <v>5</v>
      </c>
      <c r="Q578" s="21">
        <v>42884</v>
      </c>
      <c r="R578" s="22">
        <v>45800</v>
      </c>
      <c r="S578" s="164">
        <v>45805</v>
      </c>
      <c r="T578" s="165">
        <v>45805</v>
      </c>
      <c r="U578" s="23" t="s">
        <v>52</v>
      </c>
      <c r="V578" s="24" t="s">
        <v>101</v>
      </c>
      <c r="W578" s="127"/>
      <c r="X578" s="281">
        <v>39100</v>
      </c>
      <c r="Z578" s="260"/>
      <c r="AA578" s="261"/>
      <c r="AB578" s="261"/>
      <c r="AC578" s="262"/>
      <c r="AD578" s="275">
        <f t="shared" si="41"/>
        <v>0</v>
      </c>
    </row>
    <row r="579" spans="1:30" ht="26.1" customHeight="1" x14ac:dyDescent="0.25">
      <c r="A579" s="10">
        <f t="shared" si="45"/>
        <v>574</v>
      </c>
      <c r="B579" s="11">
        <f t="shared" si="45"/>
        <v>3</v>
      </c>
      <c r="C579" s="12" t="s">
        <v>701</v>
      </c>
      <c r="D579" s="13" t="s">
        <v>1014</v>
      </c>
      <c r="E579" s="14" t="s">
        <v>67</v>
      </c>
      <c r="F579" s="15" t="s">
        <v>68</v>
      </c>
      <c r="G579" s="16" t="s">
        <v>64</v>
      </c>
      <c r="H579" s="235" t="s">
        <v>71</v>
      </c>
      <c r="I579" s="17" t="s">
        <v>706</v>
      </c>
      <c r="J579" s="228">
        <v>130343</v>
      </c>
      <c r="K579" s="18" t="s">
        <v>50</v>
      </c>
      <c r="L579" s="19" t="s">
        <v>51</v>
      </c>
      <c r="M579" s="213">
        <v>2017</v>
      </c>
      <c r="N579" s="20">
        <v>1600</v>
      </c>
      <c r="O579" s="185">
        <v>84</v>
      </c>
      <c r="P579" s="222">
        <v>5</v>
      </c>
      <c r="Q579" s="21">
        <v>42884</v>
      </c>
      <c r="R579" s="22">
        <v>45800</v>
      </c>
      <c r="S579" s="164">
        <v>45804</v>
      </c>
      <c r="T579" s="165">
        <v>45804</v>
      </c>
      <c r="U579" s="23" t="s">
        <v>52</v>
      </c>
      <c r="V579" s="24" t="s">
        <v>101</v>
      </c>
      <c r="W579" s="127"/>
      <c r="X579" s="281">
        <v>39300</v>
      </c>
      <c r="Z579" s="260"/>
      <c r="AA579" s="261"/>
      <c r="AB579" s="261"/>
      <c r="AC579" s="262"/>
      <c r="AD579" s="275">
        <f t="shared" si="41"/>
        <v>0</v>
      </c>
    </row>
    <row r="580" spans="1:30" ht="26.1" customHeight="1" x14ac:dyDescent="0.25">
      <c r="A580" s="10">
        <f t="shared" si="45"/>
        <v>575</v>
      </c>
      <c r="B580" s="11">
        <f t="shared" si="45"/>
        <v>4</v>
      </c>
      <c r="C580" s="12" t="s">
        <v>701</v>
      </c>
      <c r="D580" s="13" t="s">
        <v>1411</v>
      </c>
      <c r="E580" s="14" t="s">
        <v>57</v>
      </c>
      <c r="F580" s="15" t="s">
        <v>58</v>
      </c>
      <c r="G580" s="16" t="s">
        <v>59</v>
      </c>
      <c r="H580" s="235" t="s">
        <v>71</v>
      </c>
      <c r="I580" s="17" t="s">
        <v>732</v>
      </c>
      <c r="J580" s="228">
        <v>41622</v>
      </c>
      <c r="K580" s="18" t="s">
        <v>61</v>
      </c>
      <c r="L580" s="19" t="s">
        <v>51</v>
      </c>
      <c r="M580" s="213">
        <v>2022</v>
      </c>
      <c r="N580" s="20">
        <v>1997</v>
      </c>
      <c r="O580" s="185">
        <v>110</v>
      </c>
      <c r="P580" s="222">
        <v>9</v>
      </c>
      <c r="Q580" s="21">
        <v>44714</v>
      </c>
      <c r="R580" s="22">
        <v>45809</v>
      </c>
      <c r="S580" s="164">
        <v>45809</v>
      </c>
      <c r="T580" s="165">
        <v>45809</v>
      </c>
      <c r="U580" s="23" t="s">
        <v>73</v>
      </c>
      <c r="V580" s="24" t="s">
        <v>91</v>
      </c>
      <c r="W580" s="127"/>
      <c r="X580" s="281">
        <v>98700</v>
      </c>
      <c r="Z580" s="260"/>
      <c r="AA580" s="261"/>
      <c r="AB580" s="261"/>
      <c r="AC580" s="262"/>
      <c r="AD580" s="275">
        <f t="shared" si="41"/>
        <v>0</v>
      </c>
    </row>
    <row r="581" spans="1:30" ht="26.1" customHeight="1" x14ac:dyDescent="0.25">
      <c r="A581" s="10">
        <f t="shared" si="45"/>
        <v>576</v>
      </c>
      <c r="B581" s="11">
        <f t="shared" si="45"/>
        <v>5</v>
      </c>
      <c r="C581" s="12" t="s">
        <v>701</v>
      </c>
      <c r="D581" s="13" t="s">
        <v>1412</v>
      </c>
      <c r="E581" s="14" t="s">
        <v>67</v>
      </c>
      <c r="F581" s="15" t="s">
        <v>68</v>
      </c>
      <c r="G581" s="16" t="s">
        <v>64</v>
      </c>
      <c r="H581" s="235" t="s">
        <v>71</v>
      </c>
      <c r="I581" s="17" t="s">
        <v>721</v>
      </c>
      <c r="J581" s="228">
        <v>89566</v>
      </c>
      <c r="K581" s="18" t="s">
        <v>50</v>
      </c>
      <c r="L581" s="19" t="s">
        <v>51</v>
      </c>
      <c r="M581" s="213">
        <v>2022</v>
      </c>
      <c r="N581" s="20">
        <v>1332</v>
      </c>
      <c r="O581" s="185">
        <v>110</v>
      </c>
      <c r="P581" s="222">
        <v>5</v>
      </c>
      <c r="Q581" s="21">
        <v>44726</v>
      </c>
      <c r="R581" s="22">
        <v>45821</v>
      </c>
      <c r="S581" s="164">
        <v>45821</v>
      </c>
      <c r="T581" s="165">
        <v>45821</v>
      </c>
      <c r="U581" s="23" t="s">
        <v>73</v>
      </c>
      <c r="V581" s="24" t="s">
        <v>91</v>
      </c>
      <c r="W581" s="127"/>
      <c r="X581" s="281">
        <v>70600</v>
      </c>
      <c r="Z581" s="260"/>
      <c r="AA581" s="261"/>
      <c r="AB581" s="261"/>
      <c r="AC581" s="262"/>
      <c r="AD581" s="275">
        <f t="shared" si="41"/>
        <v>0</v>
      </c>
    </row>
    <row r="582" spans="1:30" ht="26.1" customHeight="1" x14ac:dyDescent="0.25">
      <c r="A582" s="10">
        <f t="shared" si="45"/>
        <v>577</v>
      </c>
      <c r="B582" s="11">
        <f t="shared" si="45"/>
        <v>6</v>
      </c>
      <c r="C582" s="12" t="s">
        <v>701</v>
      </c>
      <c r="D582" s="13" t="s">
        <v>1413</v>
      </c>
      <c r="E582" s="14" t="s">
        <v>67</v>
      </c>
      <c r="F582" s="15" t="s">
        <v>68</v>
      </c>
      <c r="G582" s="16" t="s">
        <v>64</v>
      </c>
      <c r="H582" s="235" t="s">
        <v>71</v>
      </c>
      <c r="I582" s="17" t="s">
        <v>722</v>
      </c>
      <c r="J582" s="228">
        <v>54386</v>
      </c>
      <c r="K582" s="18" t="s">
        <v>50</v>
      </c>
      <c r="L582" s="19" t="s">
        <v>51</v>
      </c>
      <c r="M582" s="213">
        <v>2022</v>
      </c>
      <c r="N582" s="20">
        <v>1332</v>
      </c>
      <c r="O582" s="185">
        <v>110</v>
      </c>
      <c r="P582" s="222">
        <v>5</v>
      </c>
      <c r="Q582" s="21">
        <v>44726</v>
      </c>
      <c r="R582" s="22">
        <v>45821</v>
      </c>
      <c r="S582" s="164">
        <v>45821</v>
      </c>
      <c r="T582" s="165">
        <v>45821</v>
      </c>
      <c r="U582" s="23" t="s">
        <v>73</v>
      </c>
      <c r="V582" s="24" t="s">
        <v>91</v>
      </c>
      <c r="W582" s="127"/>
      <c r="X582" s="281">
        <v>76600</v>
      </c>
      <c r="Z582" s="260"/>
      <c r="AA582" s="261"/>
      <c r="AB582" s="261"/>
      <c r="AC582" s="262"/>
      <c r="AD582" s="275">
        <f t="shared" ref="AD582:AD645" si="46">SUM(Z582:AC582)</f>
        <v>0</v>
      </c>
    </row>
    <row r="583" spans="1:30" ht="26.1" customHeight="1" x14ac:dyDescent="0.25">
      <c r="A583" s="10">
        <f t="shared" si="45"/>
        <v>578</v>
      </c>
      <c r="B583" s="11">
        <f t="shared" si="45"/>
        <v>7</v>
      </c>
      <c r="C583" s="12" t="s">
        <v>701</v>
      </c>
      <c r="D583" s="13" t="s">
        <v>1414</v>
      </c>
      <c r="E583" s="14" t="s">
        <v>67</v>
      </c>
      <c r="F583" s="15" t="s">
        <v>68</v>
      </c>
      <c r="G583" s="16" t="s">
        <v>64</v>
      </c>
      <c r="H583" s="235" t="s">
        <v>71</v>
      </c>
      <c r="I583" s="17" t="s">
        <v>723</v>
      </c>
      <c r="J583" s="228">
        <v>45051</v>
      </c>
      <c r="K583" s="18" t="s">
        <v>50</v>
      </c>
      <c r="L583" s="19" t="s">
        <v>51</v>
      </c>
      <c r="M583" s="213">
        <v>2022</v>
      </c>
      <c r="N583" s="20">
        <v>1332</v>
      </c>
      <c r="O583" s="185">
        <v>110</v>
      </c>
      <c r="P583" s="222">
        <v>5</v>
      </c>
      <c r="Q583" s="21">
        <v>44726</v>
      </c>
      <c r="R583" s="22">
        <v>45821</v>
      </c>
      <c r="S583" s="164">
        <v>45821</v>
      </c>
      <c r="T583" s="165">
        <v>45821</v>
      </c>
      <c r="U583" s="23" t="s">
        <v>73</v>
      </c>
      <c r="V583" s="24" t="s">
        <v>91</v>
      </c>
      <c r="W583" s="127"/>
      <c r="X583" s="281">
        <v>78200</v>
      </c>
      <c r="Z583" s="260"/>
      <c r="AA583" s="261"/>
      <c r="AB583" s="261"/>
      <c r="AC583" s="262"/>
      <c r="AD583" s="275">
        <f t="shared" si="46"/>
        <v>0</v>
      </c>
    </row>
    <row r="584" spans="1:30" ht="26.1" customHeight="1" x14ac:dyDescent="0.25">
      <c r="A584" s="10">
        <f t="shared" si="45"/>
        <v>579</v>
      </c>
      <c r="B584" s="11">
        <f t="shared" si="45"/>
        <v>8</v>
      </c>
      <c r="C584" s="12" t="s">
        <v>701</v>
      </c>
      <c r="D584" s="13" t="s">
        <v>1415</v>
      </c>
      <c r="E584" s="14" t="s">
        <v>67</v>
      </c>
      <c r="F584" s="15" t="s">
        <v>68</v>
      </c>
      <c r="G584" s="16" t="s">
        <v>64</v>
      </c>
      <c r="H584" s="235" t="s">
        <v>71</v>
      </c>
      <c r="I584" s="17" t="s">
        <v>724</v>
      </c>
      <c r="J584" s="228">
        <v>44582</v>
      </c>
      <c r="K584" s="18" t="s">
        <v>50</v>
      </c>
      <c r="L584" s="19" t="s">
        <v>51</v>
      </c>
      <c r="M584" s="213">
        <v>2022</v>
      </c>
      <c r="N584" s="20">
        <v>1332</v>
      </c>
      <c r="O584" s="185">
        <v>110</v>
      </c>
      <c r="P584" s="222">
        <v>5</v>
      </c>
      <c r="Q584" s="21">
        <v>44726</v>
      </c>
      <c r="R584" s="22">
        <v>45821</v>
      </c>
      <c r="S584" s="164">
        <v>45821</v>
      </c>
      <c r="T584" s="165">
        <v>45821</v>
      </c>
      <c r="U584" s="23" t="s">
        <v>73</v>
      </c>
      <c r="V584" s="24" t="s">
        <v>91</v>
      </c>
      <c r="W584" s="127"/>
      <c r="X584" s="281">
        <v>78300</v>
      </c>
      <c r="Z584" s="260"/>
      <c r="AA584" s="261"/>
      <c r="AB584" s="261"/>
      <c r="AC584" s="262"/>
      <c r="AD584" s="275">
        <f t="shared" si="46"/>
        <v>0</v>
      </c>
    </row>
    <row r="585" spans="1:30" ht="26.1" customHeight="1" x14ac:dyDescent="0.25">
      <c r="A585" s="10">
        <f t="shared" ref="A585:B600" si="47">A584+1</f>
        <v>580</v>
      </c>
      <c r="B585" s="11">
        <f t="shared" si="47"/>
        <v>9</v>
      </c>
      <c r="C585" s="12" t="s">
        <v>701</v>
      </c>
      <c r="D585" s="13" t="s">
        <v>1416</v>
      </c>
      <c r="E585" s="14" t="s">
        <v>67</v>
      </c>
      <c r="F585" s="15" t="s">
        <v>68</v>
      </c>
      <c r="G585" s="16" t="s">
        <v>64</v>
      </c>
      <c r="H585" s="235" t="s">
        <v>71</v>
      </c>
      <c r="I585" s="17" t="s">
        <v>725</v>
      </c>
      <c r="J585" s="228">
        <v>36213</v>
      </c>
      <c r="K585" s="18" t="s">
        <v>50</v>
      </c>
      <c r="L585" s="19" t="s">
        <v>51</v>
      </c>
      <c r="M585" s="213">
        <v>2022</v>
      </c>
      <c r="N585" s="20">
        <v>1332</v>
      </c>
      <c r="O585" s="185">
        <v>110</v>
      </c>
      <c r="P585" s="222">
        <v>5</v>
      </c>
      <c r="Q585" s="21">
        <v>44726</v>
      </c>
      <c r="R585" s="22">
        <v>45821</v>
      </c>
      <c r="S585" s="164">
        <v>45821</v>
      </c>
      <c r="T585" s="165">
        <v>45821</v>
      </c>
      <c r="U585" s="23" t="s">
        <v>73</v>
      </c>
      <c r="V585" s="24" t="s">
        <v>91</v>
      </c>
      <c r="W585" s="127"/>
      <c r="X585" s="281">
        <v>79400</v>
      </c>
      <c r="Z585" s="260"/>
      <c r="AA585" s="261"/>
      <c r="AB585" s="261"/>
      <c r="AC585" s="262"/>
      <c r="AD585" s="275">
        <f t="shared" si="46"/>
        <v>0</v>
      </c>
    </row>
    <row r="586" spans="1:30" ht="26.1" customHeight="1" x14ac:dyDescent="0.25">
      <c r="A586" s="10">
        <f t="shared" si="47"/>
        <v>581</v>
      </c>
      <c r="B586" s="11">
        <f t="shared" si="47"/>
        <v>10</v>
      </c>
      <c r="C586" s="12" t="s">
        <v>701</v>
      </c>
      <c r="D586" s="13" t="s">
        <v>1417</v>
      </c>
      <c r="E586" s="14" t="s">
        <v>67</v>
      </c>
      <c r="F586" s="15" t="s">
        <v>68</v>
      </c>
      <c r="G586" s="16" t="s">
        <v>64</v>
      </c>
      <c r="H586" s="235" t="s">
        <v>71</v>
      </c>
      <c r="I586" s="17" t="s">
        <v>726</v>
      </c>
      <c r="J586" s="228">
        <v>49709</v>
      </c>
      <c r="K586" s="18" t="s">
        <v>50</v>
      </c>
      <c r="L586" s="19" t="s">
        <v>51</v>
      </c>
      <c r="M586" s="213">
        <v>2022</v>
      </c>
      <c r="N586" s="20">
        <v>1332</v>
      </c>
      <c r="O586" s="185">
        <v>110</v>
      </c>
      <c r="P586" s="222">
        <v>5</v>
      </c>
      <c r="Q586" s="21">
        <v>44726</v>
      </c>
      <c r="R586" s="22">
        <v>45821</v>
      </c>
      <c r="S586" s="164">
        <v>45821</v>
      </c>
      <c r="T586" s="165">
        <v>45821</v>
      </c>
      <c r="U586" s="23" t="s">
        <v>73</v>
      </c>
      <c r="V586" s="24" t="s">
        <v>91</v>
      </c>
      <c r="W586" s="127"/>
      <c r="X586" s="281">
        <v>77400</v>
      </c>
      <c r="Z586" s="260"/>
      <c r="AA586" s="261"/>
      <c r="AB586" s="261"/>
      <c r="AC586" s="262"/>
      <c r="AD586" s="275">
        <f t="shared" si="46"/>
        <v>0</v>
      </c>
    </row>
    <row r="587" spans="1:30" ht="26.1" customHeight="1" x14ac:dyDescent="0.25">
      <c r="A587" s="10">
        <f t="shared" si="47"/>
        <v>582</v>
      </c>
      <c r="B587" s="11">
        <f t="shared" si="47"/>
        <v>11</v>
      </c>
      <c r="C587" s="12" t="s">
        <v>701</v>
      </c>
      <c r="D587" s="13" t="s">
        <v>1418</v>
      </c>
      <c r="E587" s="14" t="s">
        <v>67</v>
      </c>
      <c r="F587" s="15" t="s">
        <v>68</v>
      </c>
      <c r="G587" s="16" t="s">
        <v>64</v>
      </c>
      <c r="H587" s="235" t="s">
        <v>71</v>
      </c>
      <c r="I587" s="17" t="s">
        <v>727</v>
      </c>
      <c r="J587" s="228">
        <v>61917</v>
      </c>
      <c r="K587" s="18" t="s">
        <v>50</v>
      </c>
      <c r="L587" s="19" t="s">
        <v>51</v>
      </c>
      <c r="M587" s="213">
        <v>2022</v>
      </c>
      <c r="N587" s="20">
        <v>1332</v>
      </c>
      <c r="O587" s="185">
        <v>110</v>
      </c>
      <c r="P587" s="222">
        <v>5</v>
      </c>
      <c r="Q587" s="21">
        <v>44726</v>
      </c>
      <c r="R587" s="22">
        <v>45821</v>
      </c>
      <c r="S587" s="164">
        <v>45821</v>
      </c>
      <c r="T587" s="165">
        <v>45821</v>
      </c>
      <c r="U587" s="23" t="s">
        <v>73</v>
      </c>
      <c r="V587" s="24" t="s">
        <v>91</v>
      </c>
      <c r="W587" s="127"/>
      <c r="X587" s="281">
        <v>75300</v>
      </c>
      <c r="Z587" s="260"/>
      <c r="AA587" s="261"/>
      <c r="AB587" s="261"/>
      <c r="AC587" s="262"/>
      <c r="AD587" s="275">
        <f t="shared" si="46"/>
        <v>0</v>
      </c>
    </row>
    <row r="588" spans="1:30" ht="26.1" customHeight="1" x14ac:dyDescent="0.25">
      <c r="A588" s="10">
        <f t="shared" si="47"/>
        <v>583</v>
      </c>
      <c r="B588" s="11">
        <f t="shared" si="47"/>
        <v>12</v>
      </c>
      <c r="C588" s="12" t="s">
        <v>701</v>
      </c>
      <c r="D588" s="13" t="s">
        <v>1419</v>
      </c>
      <c r="E588" s="14" t="s">
        <v>67</v>
      </c>
      <c r="F588" s="15" t="s">
        <v>68</v>
      </c>
      <c r="G588" s="16" t="s">
        <v>64</v>
      </c>
      <c r="H588" s="235" t="s">
        <v>71</v>
      </c>
      <c r="I588" s="17" t="s">
        <v>728</v>
      </c>
      <c r="J588" s="228">
        <v>63857</v>
      </c>
      <c r="K588" s="18" t="s">
        <v>50</v>
      </c>
      <c r="L588" s="19" t="s">
        <v>51</v>
      </c>
      <c r="M588" s="213">
        <v>2022</v>
      </c>
      <c r="N588" s="20">
        <v>1332</v>
      </c>
      <c r="O588" s="185">
        <v>110</v>
      </c>
      <c r="P588" s="222">
        <v>5</v>
      </c>
      <c r="Q588" s="21">
        <v>44726</v>
      </c>
      <c r="R588" s="22">
        <v>45821</v>
      </c>
      <c r="S588" s="164">
        <v>45821</v>
      </c>
      <c r="T588" s="165">
        <v>45821</v>
      </c>
      <c r="U588" s="23" t="s">
        <v>73</v>
      </c>
      <c r="V588" s="24" t="s">
        <v>91</v>
      </c>
      <c r="W588" s="127"/>
      <c r="X588" s="281">
        <v>75000</v>
      </c>
      <c r="Z588" s="260"/>
      <c r="AA588" s="261"/>
      <c r="AB588" s="261"/>
      <c r="AC588" s="262"/>
      <c r="AD588" s="275">
        <f t="shared" si="46"/>
        <v>0</v>
      </c>
    </row>
    <row r="589" spans="1:30" ht="26.1" customHeight="1" x14ac:dyDescent="0.25">
      <c r="A589" s="10">
        <f t="shared" si="47"/>
        <v>584</v>
      </c>
      <c r="B589" s="11">
        <f t="shared" si="47"/>
        <v>13</v>
      </c>
      <c r="C589" s="12" t="s">
        <v>701</v>
      </c>
      <c r="D589" s="13" t="s">
        <v>1420</v>
      </c>
      <c r="E589" s="14" t="s">
        <v>67</v>
      </c>
      <c r="F589" s="15" t="s">
        <v>68</v>
      </c>
      <c r="G589" s="16" t="s">
        <v>64</v>
      </c>
      <c r="H589" s="235" t="s">
        <v>71</v>
      </c>
      <c r="I589" s="17" t="s">
        <v>729</v>
      </c>
      <c r="J589" s="228">
        <v>55198</v>
      </c>
      <c r="K589" s="18" t="s">
        <v>50</v>
      </c>
      <c r="L589" s="19" t="s">
        <v>51</v>
      </c>
      <c r="M589" s="213">
        <v>2022</v>
      </c>
      <c r="N589" s="20">
        <v>1332</v>
      </c>
      <c r="O589" s="185">
        <v>110</v>
      </c>
      <c r="P589" s="222">
        <v>5</v>
      </c>
      <c r="Q589" s="21">
        <v>44726</v>
      </c>
      <c r="R589" s="22">
        <v>45821</v>
      </c>
      <c r="S589" s="164">
        <v>45821</v>
      </c>
      <c r="T589" s="165">
        <v>45821</v>
      </c>
      <c r="U589" s="23" t="s">
        <v>73</v>
      </c>
      <c r="V589" s="24" t="s">
        <v>91</v>
      </c>
      <c r="W589" s="127"/>
      <c r="X589" s="281">
        <v>76500</v>
      </c>
      <c r="Z589" s="260"/>
      <c r="AA589" s="261"/>
      <c r="AB589" s="261"/>
      <c r="AC589" s="262"/>
      <c r="AD589" s="275">
        <f t="shared" si="46"/>
        <v>0</v>
      </c>
    </row>
    <row r="590" spans="1:30" ht="26.1" customHeight="1" x14ac:dyDescent="0.25">
      <c r="A590" s="10">
        <f t="shared" si="47"/>
        <v>585</v>
      </c>
      <c r="B590" s="11">
        <f t="shared" si="47"/>
        <v>14</v>
      </c>
      <c r="C590" s="12" t="s">
        <v>701</v>
      </c>
      <c r="D590" s="13" t="s">
        <v>1421</v>
      </c>
      <c r="E590" s="14" t="s">
        <v>67</v>
      </c>
      <c r="F590" s="15" t="s">
        <v>68</v>
      </c>
      <c r="G590" s="16" t="s">
        <v>64</v>
      </c>
      <c r="H590" s="235" t="s">
        <v>71</v>
      </c>
      <c r="I590" s="17" t="s">
        <v>730</v>
      </c>
      <c r="J590" s="228">
        <v>81068</v>
      </c>
      <c r="K590" s="18" t="s">
        <v>50</v>
      </c>
      <c r="L590" s="19" t="s">
        <v>51</v>
      </c>
      <c r="M590" s="213">
        <v>2022</v>
      </c>
      <c r="N590" s="20">
        <v>1332</v>
      </c>
      <c r="O590" s="185">
        <v>110</v>
      </c>
      <c r="P590" s="222">
        <v>5</v>
      </c>
      <c r="Q590" s="21">
        <v>44726</v>
      </c>
      <c r="R590" s="22">
        <v>45821</v>
      </c>
      <c r="S590" s="164">
        <v>45821</v>
      </c>
      <c r="T590" s="165">
        <v>45821</v>
      </c>
      <c r="U590" s="23" t="s">
        <v>73</v>
      </c>
      <c r="V590" s="24" t="s">
        <v>91</v>
      </c>
      <c r="W590" s="127"/>
      <c r="X590" s="281">
        <v>72000</v>
      </c>
      <c r="Z590" s="260"/>
      <c r="AA590" s="261"/>
      <c r="AB590" s="261"/>
      <c r="AC590" s="262"/>
      <c r="AD590" s="275">
        <f t="shared" si="46"/>
        <v>0</v>
      </c>
    </row>
    <row r="591" spans="1:30" ht="26.1" customHeight="1" x14ac:dyDescent="0.25">
      <c r="A591" s="10">
        <f t="shared" si="47"/>
        <v>586</v>
      </c>
      <c r="B591" s="11">
        <f t="shared" si="47"/>
        <v>15</v>
      </c>
      <c r="C591" s="12" t="s">
        <v>701</v>
      </c>
      <c r="D591" s="13" t="s">
        <v>1422</v>
      </c>
      <c r="E591" s="14" t="s">
        <v>46</v>
      </c>
      <c r="F591" s="15" t="s">
        <v>47</v>
      </c>
      <c r="G591" s="16" t="s">
        <v>55</v>
      </c>
      <c r="H591" s="235" t="s">
        <v>71</v>
      </c>
      <c r="I591" s="17" t="s">
        <v>731</v>
      </c>
      <c r="J591" s="228">
        <v>77070</v>
      </c>
      <c r="K591" s="18" t="s">
        <v>50</v>
      </c>
      <c r="L591" s="19" t="s">
        <v>51</v>
      </c>
      <c r="M591" s="213">
        <v>2022</v>
      </c>
      <c r="N591" s="20">
        <v>1498</v>
      </c>
      <c r="O591" s="185">
        <v>110</v>
      </c>
      <c r="P591" s="222">
        <v>5</v>
      </c>
      <c r="Q591" s="21">
        <v>44781</v>
      </c>
      <c r="R591" s="22">
        <v>45876</v>
      </c>
      <c r="S591" s="164">
        <v>45876</v>
      </c>
      <c r="T591" s="165">
        <v>45876</v>
      </c>
      <c r="U591" s="23" t="s">
        <v>73</v>
      </c>
      <c r="V591" s="24" t="s">
        <v>91</v>
      </c>
      <c r="W591" s="127"/>
      <c r="X591" s="281">
        <v>76500</v>
      </c>
      <c r="Z591" s="260"/>
      <c r="AA591" s="261"/>
      <c r="AB591" s="261"/>
      <c r="AC591" s="262"/>
      <c r="AD591" s="275">
        <f t="shared" si="46"/>
        <v>0</v>
      </c>
    </row>
    <row r="592" spans="1:30" ht="26.1" customHeight="1" x14ac:dyDescent="0.25">
      <c r="A592" s="10">
        <f t="shared" si="47"/>
        <v>587</v>
      </c>
      <c r="B592" s="11">
        <f t="shared" si="47"/>
        <v>16</v>
      </c>
      <c r="C592" s="12" t="s">
        <v>701</v>
      </c>
      <c r="D592" s="13" t="s">
        <v>918</v>
      </c>
      <c r="E592" s="14" t="s">
        <v>46</v>
      </c>
      <c r="F592" s="15" t="s">
        <v>47</v>
      </c>
      <c r="G592" s="16" t="s">
        <v>48</v>
      </c>
      <c r="H592" s="235" t="s">
        <v>71</v>
      </c>
      <c r="I592" s="17" t="s">
        <v>703</v>
      </c>
      <c r="J592" s="228">
        <v>190015</v>
      </c>
      <c r="K592" s="18" t="s">
        <v>50</v>
      </c>
      <c r="L592" s="19" t="s">
        <v>196</v>
      </c>
      <c r="M592" s="213">
        <v>2014</v>
      </c>
      <c r="N592" s="20">
        <v>1800</v>
      </c>
      <c r="O592" s="185">
        <v>132</v>
      </c>
      <c r="P592" s="222">
        <v>5</v>
      </c>
      <c r="Q592" s="21">
        <v>41862</v>
      </c>
      <c r="R592" s="22">
        <v>45864</v>
      </c>
      <c r="S592" s="164">
        <v>45879</v>
      </c>
      <c r="T592" s="165">
        <v>45879</v>
      </c>
      <c r="U592" s="23" t="s">
        <v>52</v>
      </c>
      <c r="V592" s="24" t="s">
        <v>53</v>
      </c>
      <c r="W592" s="127"/>
      <c r="X592" s="281">
        <v>39400</v>
      </c>
      <c r="Z592" s="260"/>
      <c r="AA592" s="261"/>
      <c r="AB592" s="261"/>
      <c r="AC592" s="262"/>
      <c r="AD592" s="275">
        <f t="shared" si="46"/>
        <v>0</v>
      </c>
    </row>
    <row r="593" spans="1:30" ht="26.1" customHeight="1" x14ac:dyDescent="0.25">
      <c r="A593" s="10">
        <f t="shared" si="47"/>
        <v>588</v>
      </c>
      <c r="B593" s="11">
        <f t="shared" si="47"/>
        <v>17</v>
      </c>
      <c r="C593" s="12" t="s">
        <v>701</v>
      </c>
      <c r="D593" s="13" t="s">
        <v>1164</v>
      </c>
      <c r="E593" s="14" t="s">
        <v>67</v>
      </c>
      <c r="F593" s="15" t="s">
        <v>68</v>
      </c>
      <c r="G593" s="16" t="s">
        <v>64</v>
      </c>
      <c r="H593" s="235" t="s">
        <v>71</v>
      </c>
      <c r="I593" s="17" t="s">
        <v>710</v>
      </c>
      <c r="J593" s="228">
        <v>119427</v>
      </c>
      <c r="K593" s="18" t="s">
        <v>50</v>
      </c>
      <c r="L593" s="19" t="s">
        <v>51</v>
      </c>
      <c r="M593" s="213">
        <v>2019</v>
      </c>
      <c r="N593" s="20">
        <v>1600</v>
      </c>
      <c r="O593" s="185">
        <v>84</v>
      </c>
      <c r="P593" s="222">
        <v>5</v>
      </c>
      <c r="Q593" s="21">
        <v>43721</v>
      </c>
      <c r="R593" s="22">
        <v>45906</v>
      </c>
      <c r="S593" s="164">
        <v>45912</v>
      </c>
      <c r="T593" s="165">
        <v>45912</v>
      </c>
      <c r="U593" s="23" t="s">
        <v>52</v>
      </c>
      <c r="V593" s="24" t="s">
        <v>101</v>
      </c>
      <c r="W593" s="127"/>
      <c r="X593" s="281">
        <v>44200</v>
      </c>
      <c r="Z593" s="260"/>
      <c r="AA593" s="261"/>
      <c r="AB593" s="261"/>
      <c r="AC593" s="262"/>
      <c r="AD593" s="275">
        <f t="shared" si="46"/>
        <v>0</v>
      </c>
    </row>
    <row r="594" spans="1:30" ht="26.1" customHeight="1" x14ac:dyDescent="0.25">
      <c r="A594" s="10">
        <f t="shared" si="47"/>
        <v>589</v>
      </c>
      <c r="B594" s="11">
        <f t="shared" si="47"/>
        <v>18</v>
      </c>
      <c r="C594" s="12" t="s">
        <v>701</v>
      </c>
      <c r="D594" s="13" t="s">
        <v>1165</v>
      </c>
      <c r="E594" s="14" t="s">
        <v>67</v>
      </c>
      <c r="F594" s="15" t="s">
        <v>68</v>
      </c>
      <c r="G594" s="16" t="s">
        <v>64</v>
      </c>
      <c r="H594" s="235" t="s">
        <v>71</v>
      </c>
      <c r="I594" s="17" t="s">
        <v>711</v>
      </c>
      <c r="J594" s="228">
        <v>100925</v>
      </c>
      <c r="K594" s="18" t="s">
        <v>50</v>
      </c>
      <c r="L594" s="19" t="s">
        <v>51</v>
      </c>
      <c r="M594" s="213">
        <v>2019</v>
      </c>
      <c r="N594" s="20">
        <v>1600</v>
      </c>
      <c r="O594" s="185">
        <v>84</v>
      </c>
      <c r="P594" s="222">
        <v>5</v>
      </c>
      <c r="Q594" s="21">
        <v>43721</v>
      </c>
      <c r="R594" s="22">
        <v>45906</v>
      </c>
      <c r="S594" s="164">
        <v>45912</v>
      </c>
      <c r="T594" s="165">
        <v>45912</v>
      </c>
      <c r="U594" s="23" t="s">
        <v>52</v>
      </c>
      <c r="V594" s="24" t="s">
        <v>101</v>
      </c>
      <c r="W594" s="127"/>
      <c r="X594" s="281">
        <v>45900</v>
      </c>
      <c r="Z594" s="260"/>
      <c r="AA594" s="261"/>
      <c r="AB594" s="261"/>
      <c r="AC594" s="262"/>
      <c r="AD594" s="275">
        <f t="shared" si="46"/>
        <v>0</v>
      </c>
    </row>
    <row r="595" spans="1:30" ht="26.1" customHeight="1" x14ac:dyDescent="0.25">
      <c r="A595" s="10">
        <f t="shared" si="47"/>
        <v>590</v>
      </c>
      <c r="B595" s="11">
        <f t="shared" si="47"/>
        <v>19</v>
      </c>
      <c r="C595" s="12" t="s">
        <v>701</v>
      </c>
      <c r="D595" s="13" t="s">
        <v>1166</v>
      </c>
      <c r="E595" s="14" t="s">
        <v>67</v>
      </c>
      <c r="F595" s="15" t="s">
        <v>68</v>
      </c>
      <c r="G595" s="16" t="s">
        <v>64</v>
      </c>
      <c r="H595" s="235" t="s">
        <v>71</v>
      </c>
      <c r="I595" s="17" t="s">
        <v>712</v>
      </c>
      <c r="J595" s="228">
        <v>104306</v>
      </c>
      <c r="K595" s="18" t="s">
        <v>50</v>
      </c>
      <c r="L595" s="19" t="s">
        <v>51</v>
      </c>
      <c r="M595" s="213">
        <v>2019</v>
      </c>
      <c r="N595" s="20">
        <v>1600</v>
      </c>
      <c r="O595" s="185">
        <v>84</v>
      </c>
      <c r="P595" s="222">
        <v>5</v>
      </c>
      <c r="Q595" s="21">
        <v>43721</v>
      </c>
      <c r="R595" s="22">
        <v>45912</v>
      </c>
      <c r="S595" s="164">
        <v>45912</v>
      </c>
      <c r="T595" s="165">
        <v>45912</v>
      </c>
      <c r="U595" s="23" t="s">
        <v>52</v>
      </c>
      <c r="V595" s="24" t="s">
        <v>97</v>
      </c>
      <c r="W595" s="127"/>
      <c r="X595" s="281">
        <v>45600</v>
      </c>
      <c r="Z595" s="260"/>
      <c r="AA595" s="261"/>
      <c r="AB595" s="261"/>
      <c r="AC595" s="262"/>
      <c r="AD595" s="275">
        <f t="shared" si="46"/>
        <v>0</v>
      </c>
    </row>
    <row r="596" spans="1:30" ht="26.1" customHeight="1" x14ac:dyDescent="0.25">
      <c r="A596" s="10">
        <f t="shared" si="47"/>
        <v>591</v>
      </c>
      <c r="B596" s="11">
        <f t="shared" si="47"/>
        <v>20</v>
      </c>
      <c r="C596" s="12" t="s">
        <v>701</v>
      </c>
      <c r="D596" s="13" t="s">
        <v>1167</v>
      </c>
      <c r="E596" s="14" t="s">
        <v>67</v>
      </c>
      <c r="F596" s="15" t="s">
        <v>68</v>
      </c>
      <c r="G596" s="16" t="s">
        <v>64</v>
      </c>
      <c r="H596" s="235" t="s">
        <v>71</v>
      </c>
      <c r="I596" s="17" t="s">
        <v>713</v>
      </c>
      <c r="J596" s="228">
        <v>110141</v>
      </c>
      <c r="K596" s="18" t="s">
        <v>50</v>
      </c>
      <c r="L596" s="19" t="s">
        <v>51</v>
      </c>
      <c r="M596" s="213">
        <v>2019</v>
      </c>
      <c r="N596" s="20">
        <v>1600</v>
      </c>
      <c r="O596" s="185">
        <v>84</v>
      </c>
      <c r="P596" s="222">
        <v>5</v>
      </c>
      <c r="Q596" s="21">
        <v>43721</v>
      </c>
      <c r="R596" s="22">
        <v>45909</v>
      </c>
      <c r="S596" s="164">
        <v>45912</v>
      </c>
      <c r="T596" s="165">
        <v>45912</v>
      </c>
      <c r="U596" s="23" t="s">
        <v>52</v>
      </c>
      <c r="V596" s="24" t="s">
        <v>97</v>
      </c>
      <c r="W596" s="127"/>
      <c r="X596" s="281">
        <v>45100</v>
      </c>
      <c r="Z596" s="260"/>
      <c r="AA596" s="261"/>
      <c r="AB596" s="261"/>
      <c r="AC596" s="262"/>
      <c r="AD596" s="275">
        <f t="shared" si="46"/>
        <v>0</v>
      </c>
    </row>
    <row r="597" spans="1:30" ht="26.1" customHeight="1" x14ac:dyDescent="0.25">
      <c r="A597" s="10">
        <f t="shared" si="47"/>
        <v>592</v>
      </c>
      <c r="B597" s="11">
        <f t="shared" si="47"/>
        <v>21</v>
      </c>
      <c r="C597" s="12" t="s">
        <v>701</v>
      </c>
      <c r="D597" s="13" t="s">
        <v>1168</v>
      </c>
      <c r="E597" s="14" t="s">
        <v>67</v>
      </c>
      <c r="F597" s="15" t="s">
        <v>68</v>
      </c>
      <c r="G597" s="16" t="s">
        <v>64</v>
      </c>
      <c r="H597" s="235" t="s">
        <v>71</v>
      </c>
      <c r="I597" s="17" t="s">
        <v>714</v>
      </c>
      <c r="J597" s="228">
        <v>90350</v>
      </c>
      <c r="K597" s="18" t="s">
        <v>50</v>
      </c>
      <c r="L597" s="19" t="s">
        <v>51</v>
      </c>
      <c r="M597" s="213">
        <v>2019</v>
      </c>
      <c r="N597" s="20">
        <v>1600</v>
      </c>
      <c r="O597" s="185">
        <v>84</v>
      </c>
      <c r="P597" s="222">
        <v>5</v>
      </c>
      <c r="Q597" s="21">
        <v>43721</v>
      </c>
      <c r="R597" s="22">
        <v>45906</v>
      </c>
      <c r="S597" s="164">
        <v>45912</v>
      </c>
      <c r="T597" s="165">
        <v>45912</v>
      </c>
      <c r="U597" s="23" t="s">
        <v>52</v>
      </c>
      <c r="V597" s="24" t="s">
        <v>97</v>
      </c>
      <c r="W597" s="127"/>
      <c r="X597" s="281">
        <v>46800</v>
      </c>
      <c r="Z597" s="260"/>
      <c r="AA597" s="261"/>
      <c r="AB597" s="261"/>
      <c r="AC597" s="262"/>
      <c r="AD597" s="275">
        <f t="shared" si="46"/>
        <v>0</v>
      </c>
    </row>
    <row r="598" spans="1:30" ht="26.1" customHeight="1" x14ac:dyDescent="0.25">
      <c r="A598" s="10">
        <f t="shared" si="47"/>
        <v>593</v>
      </c>
      <c r="B598" s="11">
        <f t="shared" si="47"/>
        <v>22</v>
      </c>
      <c r="C598" s="12" t="s">
        <v>701</v>
      </c>
      <c r="D598" s="13" t="s">
        <v>1072</v>
      </c>
      <c r="E598" s="14" t="s">
        <v>67</v>
      </c>
      <c r="F598" s="15" t="s">
        <v>68</v>
      </c>
      <c r="G598" s="16" t="s">
        <v>64</v>
      </c>
      <c r="H598" s="235" t="s">
        <v>71</v>
      </c>
      <c r="I598" s="17" t="s">
        <v>707</v>
      </c>
      <c r="J598" s="228">
        <v>167184</v>
      </c>
      <c r="K598" s="18" t="s">
        <v>50</v>
      </c>
      <c r="L598" s="19" t="s">
        <v>51</v>
      </c>
      <c r="M598" s="213">
        <v>2018</v>
      </c>
      <c r="N598" s="20">
        <v>1600</v>
      </c>
      <c r="O598" s="185">
        <v>84</v>
      </c>
      <c r="P598" s="222">
        <v>5</v>
      </c>
      <c r="Q598" s="21">
        <v>43397</v>
      </c>
      <c r="R598" s="22">
        <v>45948</v>
      </c>
      <c r="S598" s="164">
        <v>45953</v>
      </c>
      <c r="T598" s="165">
        <v>45953</v>
      </c>
      <c r="U598" s="23" t="s">
        <v>52</v>
      </c>
      <c r="V598" s="24" t="s">
        <v>101</v>
      </c>
      <c r="W598" s="127"/>
      <c r="X598" s="281">
        <v>38900</v>
      </c>
      <c r="Z598" s="260"/>
      <c r="AA598" s="261"/>
      <c r="AB598" s="261"/>
      <c r="AC598" s="262"/>
      <c r="AD598" s="275">
        <f t="shared" si="46"/>
        <v>0</v>
      </c>
    </row>
    <row r="599" spans="1:30" ht="26.1" customHeight="1" x14ac:dyDescent="0.25">
      <c r="A599" s="10">
        <f t="shared" si="47"/>
        <v>594</v>
      </c>
      <c r="B599" s="11">
        <f t="shared" si="47"/>
        <v>23</v>
      </c>
      <c r="C599" s="12" t="s">
        <v>701</v>
      </c>
      <c r="D599" s="13" t="s">
        <v>1073</v>
      </c>
      <c r="E599" s="14" t="s">
        <v>67</v>
      </c>
      <c r="F599" s="15" t="s">
        <v>68</v>
      </c>
      <c r="G599" s="16" t="s">
        <v>64</v>
      </c>
      <c r="H599" s="235" t="s">
        <v>71</v>
      </c>
      <c r="I599" s="17" t="s">
        <v>708</v>
      </c>
      <c r="J599" s="228">
        <v>103696</v>
      </c>
      <c r="K599" s="18" t="s">
        <v>50</v>
      </c>
      <c r="L599" s="19" t="s">
        <v>51</v>
      </c>
      <c r="M599" s="213">
        <v>2018</v>
      </c>
      <c r="N599" s="20">
        <v>1600</v>
      </c>
      <c r="O599" s="185">
        <v>84</v>
      </c>
      <c r="P599" s="222">
        <v>5</v>
      </c>
      <c r="Q599" s="21">
        <v>43397</v>
      </c>
      <c r="R599" s="22">
        <v>45944</v>
      </c>
      <c r="S599" s="164">
        <v>45953</v>
      </c>
      <c r="T599" s="165">
        <v>45953</v>
      </c>
      <c r="U599" s="23" t="s">
        <v>52</v>
      </c>
      <c r="V599" s="24" t="s">
        <v>101</v>
      </c>
      <c r="W599" s="132"/>
      <c r="X599" s="281">
        <v>44400</v>
      </c>
      <c r="Z599" s="260"/>
      <c r="AA599" s="261"/>
      <c r="AB599" s="261"/>
      <c r="AC599" s="262"/>
      <c r="AD599" s="275">
        <f t="shared" si="46"/>
        <v>0</v>
      </c>
    </row>
    <row r="600" spans="1:30" ht="26.1" customHeight="1" x14ac:dyDescent="0.25">
      <c r="A600" s="10">
        <f t="shared" si="47"/>
        <v>595</v>
      </c>
      <c r="B600" s="11">
        <f t="shared" si="47"/>
        <v>24</v>
      </c>
      <c r="C600" s="12" t="s">
        <v>701</v>
      </c>
      <c r="D600" s="13" t="s">
        <v>1074</v>
      </c>
      <c r="E600" s="14" t="s">
        <v>67</v>
      </c>
      <c r="F600" s="15" t="s">
        <v>68</v>
      </c>
      <c r="G600" s="16" t="s">
        <v>64</v>
      </c>
      <c r="H600" s="235" t="s">
        <v>71</v>
      </c>
      <c r="I600" s="17" t="s">
        <v>709</v>
      </c>
      <c r="J600" s="228">
        <v>113163</v>
      </c>
      <c r="K600" s="18" t="s">
        <v>50</v>
      </c>
      <c r="L600" s="19" t="s">
        <v>51</v>
      </c>
      <c r="M600" s="213">
        <v>2018</v>
      </c>
      <c r="N600" s="20">
        <v>1600</v>
      </c>
      <c r="O600" s="185">
        <v>84</v>
      </c>
      <c r="P600" s="222">
        <v>5</v>
      </c>
      <c r="Q600" s="21">
        <v>43397</v>
      </c>
      <c r="R600" s="22">
        <v>45944</v>
      </c>
      <c r="S600" s="164">
        <v>45953</v>
      </c>
      <c r="T600" s="165">
        <v>45953</v>
      </c>
      <c r="U600" s="23" t="s">
        <v>52</v>
      </c>
      <c r="V600" s="24" t="s">
        <v>101</v>
      </c>
      <c r="W600" s="127"/>
      <c r="X600" s="281">
        <v>43700</v>
      </c>
      <c r="Z600" s="260"/>
      <c r="AA600" s="261"/>
      <c r="AB600" s="261"/>
      <c r="AC600" s="262"/>
      <c r="AD600" s="275">
        <f t="shared" si="46"/>
        <v>0</v>
      </c>
    </row>
    <row r="601" spans="1:30" ht="26.1" customHeight="1" x14ac:dyDescent="0.25">
      <c r="A601" s="10">
        <f t="shared" ref="A601:B616" si="48">A600+1</f>
        <v>596</v>
      </c>
      <c r="B601" s="11">
        <f t="shared" si="48"/>
        <v>25</v>
      </c>
      <c r="C601" s="12" t="s">
        <v>701</v>
      </c>
      <c r="D601" s="13" t="s">
        <v>1483</v>
      </c>
      <c r="E601" s="14" t="s">
        <v>126</v>
      </c>
      <c r="F601" s="15" t="s">
        <v>127</v>
      </c>
      <c r="G601" s="16" t="s">
        <v>55</v>
      </c>
      <c r="H601" s="235" t="s">
        <v>71</v>
      </c>
      <c r="I601" s="17" t="s">
        <v>733</v>
      </c>
      <c r="J601" s="228">
        <v>11806</v>
      </c>
      <c r="K601" s="18" t="s">
        <v>836</v>
      </c>
      <c r="L601" s="19" t="s">
        <v>51</v>
      </c>
      <c r="M601" s="213">
        <v>2023</v>
      </c>
      <c r="N601" s="20">
        <v>999</v>
      </c>
      <c r="O601" s="185">
        <v>74</v>
      </c>
      <c r="P601" s="222">
        <v>5</v>
      </c>
      <c r="Q601" s="21">
        <v>45224</v>
      </c>
      <c r="R601" s="22">
        <v>46320</v>
      </c>
      <c r="S601" s="164">
        <v>45954</v>
      </c>
      <c r="T601" s="165">
        <v>45954</v>
      </c>
      <c r="U601" s="23" t="s">
        <v>73</v>
      </c>
      <c r="V601" s="24" t="s">
        <v>91</v>
      </c>
      <c r="W601" s="127"/>
      <c r="X601" s="281">
        <v>71500</v>
      </c>
      <c r="Z601" s="260"/>
      <c r="AA601" s="261"/>
      <c r="AB601" s="261"/>
      <c r="AC601" s="262"/>
      <c r="AD601" s="275">
        <f t="shared" si="46"/>
        <v>0</v>
      </c>
    </row>
    <row r="602" spans="1:30" ht="26.1" customHeight="1" x14ac:dyDescent="0.25">
      <c r="A602" s="10">
        <f t="shared" si="48"/>
        <v>597</v>
      </c>
      <c r="B602" s="11">
        <f t="shared" si="48"/>
        <v>26</v>
      </c>
      <c r="C602" s="12" t="s">
        <v>701</v>
      </c>
      <c r="D602" s="13" t="s">
        <v>1261</v>
      </c>
      <c r="E602" s="14" t="s">
        <v>67</v>
      </c>
      <c r="F602" s="15" t="s">
        <v>68</v>
      </c>
      <c r="G602" s="16" t="s">
        <v>64</v>
      </c>
      <c r="H602" s="235" t="s">
        <v>71</v>
      </c>
      <c r="I602" s="17" t="s">
        <v>715</v>
      </c>
      <c r="J602" s="228">
        <v>82626</v>
      </c>
      <c r="K602" s="18" t="s">
        <v>50</v>
      </c>
      <c r="L602" s="19" t="s">
        <v>51</v>
      </c>
      <c r="M602" s="213">
        <v>2020</v>
      </c>
      <c r="N602" s="20">
        <v>1300</v>
      </c>
      <c r="O602" s="185">
        <v>96</v>
      </c>
      <c r="P602" s="222">
        <v>5</v>
      </c>
      <c r="Q602" s="21">
        <v>44160</v>
      </c>
      <c r="R602" s="22">
        <v>45982</v>
      </c>
      <c r="S602" s="164">
        <v>45985</v>
      </c>
      <c r="T602" s="165">
        <v>45985</v>
      </c>
      <c r="U602" s="23" t="s">
        <v>70</v>
      </c>
      <c r="V602" s="24" t="s">
        <v>37</v>
      </c>
      <c r="W602" s="127"/>
      <c r="X602" s="281">
        <v>54300</v>
      </c>
      <c r="Z602" s="260"/>
      <c r="AA602" s="261"/>
      <c r="AB602" s="261"/>
      <c r="AC602" s="262"/>
      <c r="AD602" s="275">
        <f t="shared" si="46"/>
        <v>0</v>
      </c>
    </row>
    <row r="603" spans="1:30" ht="26.1" customHeight="1" x14ac:dyDescent="0.25">
      <c r="A603" s="10">
        <f t="shared" si="48"/>
        <v>598</v>
      </c>
      <c r="B603" s="11">
        <f t="shared" si="48"/>
        <v>27</v>
      </c>
      <c r="C603" s="12" t="s">
        <v>701</v>
      </c>
      <c r="D603" s="13" t="s">
        <v>1262</v>
      </c>
      <c r="E603" s="14" t="s">
        <v>67</v>
      </c>
      <c r="F603" s="15" t="s">
        <v>68</v>
      </c>
      <c r="G603" s="16" t="s">
        <v>64</v>
      </c>
      <c r="H603" s="235" t="s">
        <v>71</v>
      </c>
      <c r="I603" s="17" t="s">
        <v>716</v>
      </c>
      <c r="J603" s="228">
        <v>75455</v>
      </c>
      <c r="K603" s="18" t="s">
        <v>50</v>
      </c>
      <c r="L603" s="19" t="s">
        <v>51</v>
      </c>
      <c r="M603" s="213">
        <v>2020</v>
      </c>
      <c r="N603" s="20">
        <v>1300</v>
      </c>
      <c r="O603" s="185">
        <v>96</v>
      </c>
      <c r="P603" s="222">
        <v>5</v>
      </c>
      <c r="Q603" s="21">
        <v>44160</v>
      </c>
      <c r="R603" s="22">
        <v>45985</v>
      </c>
      <c r="S603" s="164">
        <v>45985</v>
      </c>
      <c r="T603" s="165">
        <v>45985</v>
      </c>
      <c r="U603" s="23" t="s">
        <v>70</v>
      </c>
      <c r="V603" s="24" t="s">
        <v>37</v>
      </c>
      <c r="W603" s="127"/>
      <c r="X603" s="281">
        <v>55200</v>
      </c>
      <c r="Z603" s="260"/>
      <c r="AA603" s="261"/>
      <c r="AB603" s="261"/>
      <c r="AC603" s="262"/>
      <c r="AD603" s="275">
        <f t="shared" si="46"/>
        <v>0</v>
      </c>
    </row>
    <row r="604" spans="1:30" ht="26.1" customHeight="1" x14ac:dyDescent="0.25">
      <c r="A604" s="10">
        <f t="shared" si="48"/>
        <v>599</v>
      </c>
      <c r="B604" s="11">
        <f t="shared" si="48"/>
        <v>28</v>
      </c>
      <c r="C604" s="12" t="s">
        <v>701</v>
      </c>
      <c r="D604" s="13" t="s">
        <v>1263</v>
      </c>
      <c r="E604" s="14" t="s">
        <v>67</v>
      </c>
      <c r="F604" s="15" t="s">
        <v>68</v>
      </c>
      <c r="G604" s="16" t="s">
        <v>64</v>
      </c>
      <c r="H604" s="235" t="s">
        <v>71</v>
      </c>
      <c r="I604" s="17" t="s">
        <v>717</v>
      </c>
      <c r="J604" s="228">
        <v>83541</v>
      </c>
      <c r="K604" s="18" t="s">
        <v>50</v>
      </c>
      <c r="L604" s="19" t="s">
        <v>51</v>
      </c>
      <c r="M604" s="213">
        <v>2020</v>
      </c>
      <c r="N604" s="20">
        <v>1300</v>
      </c>
      <c r="O604" s="185">
        <v>96</v>
      </c>
      <c r="P604" s="222">
        <v>5</v>
      </c>
      <c r="Q604" s="21">
        <v>44160</v>
      </c>
      <c r="R604" s="22">
        <v>45977</v>
      </c>
      <c r="S604" s="164">
        <v>45985</v>
      </c>
      <c r="T604" s="165">
        <v>45985</v>
      </c>
      <c r="U604" s="23" t="s">
        <v>70</v>
      </c>
      <c r="V604" s="24" t="s">
        <v>37</v>
      </c>
      <c r="W604" s="127"/>
      <c r="X604" s="281">
        <v>54200</v>
      </c>
      <c r="Z604" s="260"/>
      <c r="AA604" s="261"/>
      <c r="AB604" s="261"/>
      <c r="AC604" s="262"/>
      <c r="AD604" s="275">
        <f t="shared" si="46"/>
        <v>0</v>
      </c>
    </row>
    <row r="605" spans="1:30" ht="26.1" customHeight="1" x14ac:dyDescent="0.25">
      <c r="A605" s="10">
        <f t="shared" si="48"/>
        <v>600</v>
      </c>
      <c r="B605" s="11">
        <f t="shared" si="48"/>
        <v>29</v>
      </c>
      <c r="C605" s="12" t="s">
        <v>701</v>
      </c>
      <c r="D605" s="13" t="s">
        <v>1264</v>
      </c>
      <c r="E605" s="14" t="s">
        <v>67</v>
      </c>
      <c r="F605" s="15" t="s">
        <v>68</v>
      </c>
      <c r="G605" s="16" t="s">
        <v>64</v>
      </c>
      <c r="H605" s="235" t="s">
        <v>71</v>
      </c>
      <c r="I605" s="17" t="s">
        <v>718</v>
      </c>
      <c r="J605" s="228">
        <v>90985</v>
      </c>
      <c r="K605" s="18" t="s">
        <v>50</v>
      </c>
      <c r="L605" s="19" t="s">
        <v>51</v>
      </c>
      <c r="M605" s="213">
        <v>2020</v>
      </c>
      <c r="N605" s="20">
        <v>1300</v>
      </c>
      <c r="O605" s="185">
        <v>96</v>
      </c>
      <c r="P605" s="222">
        <v>5</v>
      </c>
      <c r="Q605" s="21">
        <v>44160</v>
      </c>
      <c r="R605" s="22">
        <v>45983</v>
      </c>
      <c r="S605" s="164">
        <v>45985</v>
      </c>
      <c r="T605" s="165">
        <v>45985</v>
      </c>
      <c r="U605" s="23" t="s">
        <v>70</v>
      </c>
      <c r="V605" s="24" t="s">
        <v>37</v>
      </c>
      <c r="W605" s="127"/>
      <c r="X605" s="281">
        <v>53300</v>
      </c>
      <c r="Z605" s="260"/>
      <c r="AA605" s="261"/>
      <c r="AB605" s="261"/>
      <c r="AC605" s="262"/>
      <c r="AD605" s="275">
        <f t="shared" si="46"/>
        <v>0</v>
      </c>
    </row>
    <row r="606" spans="1:30" ht="26.1" customHeight="1" x14ac:dyDescent="0.25">
      <c r="A606" s="10">
        <f t="shared" si="48"/>
        <v>601</v>
      </c>
      <c r="B606" s="11">
        <f t="shared" si="48"/>
        <v>30</v>
      </c>
      <c r="C606" s="12" t="s">
        <v>701</v>
      </c>
      <c r="D606" s="13" t="s">
        <v>1265</v>
      </c>
      <c r="E606" s="14" t="s">
        <v>67</v>
      </c>
      <c r="F606" s="15" t="s">
        <v>68</v>
      </c>
      <c r="G606" s="16" t="s">
        <v>64</v>
      </c>
      <c r="H606" s="235" t="s">
        <v>71</v>
      </c>
      <c r="I606" s="17" t="s">
        <v>719</v>
      </c>
      <c r="J606" s="228">
        <v>94955</v>
      </c>
      <c r="K606" s="18" t="s">
        <v>50</v>
      </c>
      <c r="L606" s="19" t="s">
        <v>51</v>
      </c>
      <c r="M606" s="213">
        <v>2020</v>
      </c>
      <c r="N606" s="20">
        <v>1300</v>
      </c>
      <c r="O606" s="185">
        <v>96</v>
      </c>
      <c r="P606" s="222">
        <v>5</v>
      </c>
      <c r="Q606" s="21">
        <v>44160</v>
      </c>
      <c r="R606" s="22">
        <v>45984</v>
      </c>
      <c r="S606" s="164">
        <v>45985</v>
      </c>
      <c r="T606" s="165">
        <v>45985</v>
      </c>
      <c r="U606" s="23" t="s">
        <v>70</v>
      </c>
      <c r="V606" s="24" t="s">
        <v>37</v>
      </c>
      <c r="W606" s="127"/>
      <c r="X606" s="281">
        <v>52800</v>
      </c>
      <c r="Z606" s="260"/>
      <c r="AA606" s="261"/>
      <c r="AB606" s="261"/>
      <c r="AC606" s="262"/>
      <c r="AD606" s="275">
        <f t="shared" si="46"/>
        <v>0</v>
      </c>
    </row>
    <row r="607" spans="1:30" ht="26.1" customHeight="1" x14ac:dyDescent="0.25">
      <c r="A607" s="10">
        <f t="shared" si="48"/>
        <v>602</v>
      </c>
      <c r="B607" s="11">
        <f t="shared" si="48"/>
        <v>31</v>
      </c>
      <c r="C607" s="12" t="s">
        <v>701</v>
      </c>
      <c r="D607" s="13" t="s">
        <v>1266</v>
      </c>
      <c r="E607" s="14" t="s">
        <v>67</v>
      </c>
      <c r="F607" s="15" t="s">
        <v>68</v>
      </c>
      <c r="G607" s="16" t="s">
        <v>64</v>
      </c>
      <c r="H607" s="235" t="s">
        <v>71</v>
      </c>
      <c r="I607" s="17" t="s">
        <v>720</v>
      </c>
      <c r="J607" s="228">
        <v>99466</v>
      </c>
      <c r="K607" s="18" t="s">
        <v>50</v>
      </c>
      <c r="L607" s="19" t="s">
        <v>51</v>
      </c>
      <c r="M607" s="213">
        <v>2020</v>
      </c>
      <c r="N607" s="20">
        <v>1300</v>
      </c>
      <c r="O607" s="185">
        <v>96</v>
      </c>
      <c r="P607" s="222">
        <v>5</v>
      </c>
      <c r="Q607" s="21">
        <v>44160</v>
      </c>
      <c r="R607" s="22">
        <v>45984</v>
      </c>
      <c r="S607" s="164">
        <v>45985</v>
      </c>
      <c r="T607" s="165">
        <v>45985</v>
      </c>
      <c r="U607" s="23" t="s">
        <v>70</v>
      </c>
      <c r="V607" s="24" t="s">
        <v>37</v>
      </c>
      <c r="W607" s="127"/>
      <c r="X607" s="281">
        <v>52200</v>
      </c>
      <c r="Z607" s="260"/>
      <c r="AA607" s="261"/>
      <c r="AB607" s="261"/>
      <c r="AC607" s="262"/>
      <c r="AD607" s="275">
        <f t="shared" si="46"/>
        <v>0</v>
      </c>
    </row>
    <row r="608" spans="1:30" ht="26.1" customHeight="1" x14ac:dyDescent="0.25">
      <c r="A608" s="10">
        <f t="shared" si="48"/>
        <v>603</v>
      </c>
      <c r="B608" s="11">
        <f t="shared" si="48"/>
        <v>32</v>
      </c>
      <c r="C608" s="12" t="s">
        <v>701</v>
      </c>
      <c r="D608" s="13" t="s">
        <v>1521</v>
      </c>
      <c r="E608" s="14" t="s">
        <v>67</v>
      </c>
      <c r="F608" s="15" t="s">
        <v>68</v>
      </c>
      <c r="G608" s="16" t="s">
        <v>64</v>
      </c>
      <c r="H608" s="235" t="s">
        <v>71</v>
      </c>
      <c r="I608" s="17" t="s">
        <v>734</v>
      </c>
      <c r="J608" s="228">
        <v>978</v>
      </c>
      <c r="K608" s="18" t="s">
        <v>131</v>
      </c>
      <c r="L608" s="19" t="s">
        <v>51</v>
      </c>
      <c r="M608" s="213">
        <v>2024</v>
      </c>
      <c r="N608" s="20">
        <v>1.2</v>
      </c>
      <c r="O608" s="185">
        <v>96</v>
      </c>
      <c r="P608" s="222">
        <v>5</v>
      </c>
      <c r="Q608" s="21">
        <v>45638</v>
      </c>
      <c r="R608" s="22">
        <v>46733</v>
      </c>
      <c r="S608" s="164">
        <v>46002</v>
      </c>
      <c r="T608" s="165">
        <v>46002</v>
      </c>
      <c r="U608" s="23" t="s">
        <v>73</v>
      </c>
      <c r="V608" s="24" t="s">
        <v>91</v>
      </c>
      <c r="W608" s="127"/>
      <c r="X608" s="281">
        <v>97000</v>
      </c>
      <c r="Z608" s="260"/>
      <c r="AA608" s="261"/>
      <c r="AB608" s="261"/>
      <c r="AC608" s="262"/>
      <c r="AD608" s="275">
        <f t="shared" si="46"/>
        <v>0</v>
      </c>
    </row>
    <row r="609" spans="1:30" ht="26.1" customHeight="1" x14ac:dyDescent="0.25">
      <c r="A609" s="10">
        <f t="shared" si="48"/>
        <v>604</v>
      </c>
      <c r="B609" s="11">
        <f t="shared" si="48"/>
        <v>33</v>
      </c>
      <c r="C609" s="12" t="s">
        <v>701</v>
      </c>
      <c r="D609" s="13" t="s">
        <v>1522</v>
      </c>
      <c r="E609" s="14" t="s">
        <v>67</v>
      </c>
      <c r="F609" s="15" t="s">
        <v>68</v>
      </c>
      <c r="G609" s="16" t="s">
        <v>64</v>
      </c>
      <c r="H609" s="235" t="s">
        <v>71</v>
      </c>
      <c r="I609" s="17" t="s">
        <v>735</v>
      </c>
      <c r="J609" s="228">
        <v>1024</v>
      </c>
      <c r="K609" s="18" t="s">
        <v>131</v>
      </c>
      <c r="L609" s="19" t="s">
        <v>51</v>
      </c>
      <c r="M609" s="213">
        <v>2024</v>
      </c>
      <c r="N609" s="20">
        <v>1.2</v>
      </c>
      <c r="O609" s="185">
        <v>96</v>
      </c>
      <c r="P609" s="222">
        <v>5</v>
      </c>
      <c r="Q609" s="21">
        <v>45638</v>
      </c>
      <c r="R609" s="22">
        <v>46733</v>
      </c>
      <c r="S609" s="164">
        <v>46002</v>
      </c>
      <c r="T609" s="165">
        <v>46002</v>
      </c>
      <c r="U609" s="23" t="s">
        <v>73</v>
      </c>
      <c r="V609" s="24" t="s">
        <v>91</v>
      </c>
      <c r="W609" s="127"/>
      <c r="X609" s="281">
        <v>97000</v>
      </c>
      <c r="Z609" s="260"/>
      <c r="AA609" s="261"/>
      <c r="AB609" s="261"/>
      <c r="AC609" s="262"/>
      <c r="AD609" s="275">
        <f t="shared" si="46"/>
        <v>0</v>
      </c>
    </row>
    <row r="610" spans="1:30" ht="26.1" customHeight="1" thickBot="1" x14ac:dyDescent="0.3">
      <c r="A610" s="10">
        <f t="shared" si="48"/>
        <v>605</v>
      </c>
      <c r="B610" s="11">
        <f t="shared" si="48"/>
        <v>34</v>
      </c>
      <c r="C610" s="140" t="s">
        <v>701</v>
      </c>
      <c r="D610" s="141" t="s">
        <v>866</v>
      </c>
      <c r="E610" s="143" t="s">
        <v>85</v>
      </c>
      <c r="F610" s="145" t="s">
        <v>282</v>
      </c>
      <c r="G610" s="147" t="s">
        <v>55</v>
      </c>
      <c r="H610" s="237" t="s">
        <v>71</v>
      </c>
      <c r="I610" s="149" t="s">
        <v>702</v>
      </c>
      <c r="J610" s="230">
        <v>187050</v>
      </c>
      <c r="K610" s="151" t="s">
        <v>50</v>
      </c>
      <c r="L610" s="35" t="s">
        <v>196</v>
      </c>
      <c r="M610" s="216">
        <v>2012</v>
      </c>
      <c r="N610" s="181">
        <v>1600</v>
      </c>
      <c r="O610" s="187">
        <v>91</v>
      </c>
      <c r="P610" s="224">
        <v>5</v>
      </c>
      <c r="Q610" s="153">
        <v>41169</v>
      </c>
      <c r="R610" s="155">
        <v>45952</v>
      </c>
      <c r="S610" s="171">
        <v>46053</v>
      </c>
      <c r="T610" s="172">
        <v>46053</v>
      </c>
      <c r="U610" s="157" t="s">
        <v>52</v>
      </c>
      <c r="V610" s="159" t="s">
        <v>101</v>
      </c>
      <c r="W610" s="162"/>
      <c r="X610" s="282">
        <v>30200</v>
      </c>
      <c r="Z610" s="257"/>
      <c r="AA610" s="258"/>
      <c r="AB610" s="258"/>
      <c r="AC610" s="263"/>
      <c r="AD610" s="274">
        <f t="shared" si="46"/>
        <v>0</v>
      </c>
    </row>
    <row r="611" spans="1:30" ht="26.1" customHeight="1" x14ac:dyDescent="0.25">
      <c r="A611" s="10">
        <f t="shared" si="48"/>
        <v>606</v>
      </c>
      <c r="B611" s="11">
        <v>1</v>
      </c>
      <c r="C611" s="12" t="s">
        <v>736</v>
      </c>
      <c r="D611" s="13" t="s">
        <v>1423</v>
      </c>
      <c r="E611" s="14" t="s">
        <v>57</v>
      </c>
      <c r="F611" s="15" t="s">
        <v>58</v>
      </c>
      <c r="G611" s="16" t="s">
        <v>339</v>
      </c>
      <c r="H611" s="235" t="s">
        <v>784</v>
      </c>
      <c r="I611" s="17" t="s">
        <v>785</v>
      </c>
      <c r="J611" s="228">
        <v>24761</v>
      </c>
      <c r="K611" s="18" t="s">
        <v>61</v>
      </c>
      <c r="L611" s="19" t="s">
        <v>51</v>
      </c>
      <c r="M611" s="213">
        <v>2022</v>
      </c>
      <c r="N611" s="20">
        <v>1997</v>
      </c>
      <c r="O611" s="185">
        <v>96</v>
      </c>
      <c r="P611" s="222">
        <v>3</v>
      </c>
      <c r="Q611" s="21">
        <v>44690</v>
      </c>
      <c r="R611" s="22">
        <v>45785</v>
      </c>
      <c r="S611" s="164">
        <v>45785</v>
      </c>
      <c r="T611" s="165">
        <v>45785</v>
      </c>
      <c r="U611" s="23" t="s">
        <v>73</v>
      </c>
      <c r="V611" s="24" t="s">
        <v>91</v>
      </c>
      <c r="W611" s="127"/>
      <c r="X611" s="283">
        <v>100700</v>
      </c>
      <c r="Z611" s="253"/>
      <c r="AA611" s="254"/>
      <c r="AB611" s="254"/>
      <c r="AC611" s="276"/>
      <c r="AD611" s="272">
        <f t="shared" si="46"/>
        <v>0</v>
      </c>
    </row>
    <row r="612" spans="1:30" ht="26.1" customHeight="1" x14ac:dyDescent="0.25">
      <c r="A612" s="10">
        <f t="shared" si="48"/>
        <v>607</v>
      </c>
      <c r="B612" s="11">
        <f>B611+1</f>
        <v>2</v>
      </c>
      <c r="C612" s="12" t="s">
        <v>736</v>
      </c>
      <c r="D612" s="13" t="s">
        <v>1015</v>
      </c>
      <c r="E612" s="14" t="s">
        <v>67</v>
      </c>
      <c r="F612" s="15" t="s">
        <v>68</v>
      </c>
      <c r="G612" s="16" t="s">
        <v>64</v>
      </c>
      <c r="H612" s="235" t="s">
        <v>71</v>
      </c>
      <c r="I612" s="17" t="s">
        <v>749</v>
      </c>
      <c r="J612" s="228">
        <v>182565</v>
      </c>
      <c r="K612" s="18" t="s">
        <v>50</v>
      </c>
      <c r="L612" s="19" t="s">
        <v>51</v>
      </c>
      <c r="M612" s="213">
        <v>2017</v>
      </c>
      <c r="N612" s="20">
        <v>1600</v>
      </c>
      <c r="O612" s="185">
        <v>84</v>
      </c>
      <c r="P612" s="222">
        <v>5</v>
      </c>
      <c r="Q612" s="21">
        <v>42884</v>
      </c>
      <c r="R612" s="22">
        <v>45800</v>
      </c>
      <c r="S612" s="164">
        <v>45805</v>
      </c>
      <c r="T612" s="165">
        <v>45805</v>
      </c>
      <c r="U612" s="23" t="s">
        <v>52</v>
      </c>
      <c r="V612" s="24" t="s">
        <v>101</v>
      </c>
      <c r="W612" s="127"/>
      <c r="X612" s="281">
        <v>35200</v>
      </c>
      <c r="Z612" s="260"/>
      <c r="AA612" s="261"/>
      <c r="AB612" s="261"/>
      <c r="AC612" s="262"/>
      <c r="AD612" s="275">
        <f t="shared" si="46"/>
        <v>0</v>
      </c>
    </row>
    <row r="613" spans="1:30" ht="26.1" customHeight="1" x14ac:dyDescent="0.25">
      <c r="A613" s="10">
        <f t="shared" si="48"/>
        <v>608</v>
      </c>
      <c r="B613" s="11">
        <f t="shared" si="48"/>
        <v>3</v>
      </c>
      <c r="C613" s="12" t="s">
        <v>736</v>
      </c>
      <c r="D613" s="13" t="s">
        <v>1016</v>
      </c>
      <c r="E613" s="14" t="s">
        <v>67</v>
      </c>
      <c r="F613" s="15" t="s">
        <v>68</v>
      </c>
      <c r="G613" s="16" t="s">
        <v>64</v>
      </c>
      <c r="H613" s="235" t="s">
        <v>71</v>
      </c>
      <c r="I613" s="17" t="s">
        <v>750</v>
      </c>
      <c r="J613" s="228">
        <v>162268</v>
      </c>
      <c r="K613" s="18" t="s">
        <v>50</v>
      </c>
      <c r="L613" s="19" t="s">
        <v>51</v>
      </c>
      <c r="M613" s="213">
        <v>2017</v>
      </c>
      <c r="N613" s="20">
        <v>1600</v>
      </c>
      <c r="O613" s="185">
        <v>84</v>
      </c>
      <c r="P613" s="222">
        <v>5</v>
      </c>
      <c r="Q613" s="21">
        <v>42884</v>
      </c>
      <c r="R613" s="22">
        <v>45801</v>
      </c>
      <c r="S613" s="164">
        <v>45805</v>
      </c>
      <c r="T613" s="165">
        <v>45805</v>
      </c>
      <c r="U613" s="23" t="s">
        <v>52</v>
      </c>
      <c r="V613" s="24" t="s">
        <v>101</v>
      </c>
      <c r="W613" s="127"/>
      <c r="X613" s="281">
        <v>36800</v>
      </c>
      <c r="Z613" s="260"/>
      <c r="AA613" s="261"/>
      <c r="AB613" s="261"/>
      <c r="AC613" s="262"/>
      <c r="AD613" s="275">
        <f t="shared" si="46"/>
        <v>0</v>
      </c>
    </row>
    <row r="614" spans="1:30" ht="26.1" customHeight="1" x14ac:dyDescent="0.25">
      <c r="A614" s="10">
        <f t="shared" si="48"/>
        <v>609</v>
      </c>
      <c r="B614" s="11">
        <f t="shared" si="48"/>
        <v>4</v>
      </c>
      <c r="C614" s="12" t="s">
        <v>736</v>
      </c>
      <c r="D614" s="13" t="s">
        <v>1017</v>
      </c>
      <c r="E614" s="14" t="s">
        <v>67</v>
      </c>
      <c r="F614" s="15" t="s">
        <v>68</v>
      </c>
      <c r="G614" s="16" t="s">
        <v>64</v>
      </c>
      <c r="H614" s="235" t="s">
        <v>71</v>
      </c>
      <c r="I614" s="17" t="s">
        <v>751</v>
      </c>
      <c r="J614" s="228">
        <v>180848</v>
      </c>
      <c r="K614" s="18" t="s">
        <v>50</v>
      </c>
      <c r="L614" s="19" t="s">
        <v>51</v>
      </c>
      <c r="M614" s="213">
        <v>2017</v>
      </c>
      <c r="N614" s="20">
        <v>1600</v>
      </c>
      <c r="O614" s="185">
        <v>84</v>
      </c>
      <c r="P614" s="222">
        <v>5</v>
      </c>
      <c r="Q614" s="21">
        <v>42884</v>
      </c>
      <c r="R614" s="22">
        <v>45801</v>
      </c>
      <c r="S614" s="164">
        <v>45805</v>
      </c>
      <c r="T614" s="165">
        <v>45805</v>
      </c>
      <c r="U614" s="23" t="s">
        <v>52</v>
      </c>
      <c r="V614" s="24" t="s">
        <v>101</v>
      </c>
      <c r="W614" s="127"/>
      <c r="X614" s="281">
        <v>35300</v>
      </c>
      <c r="Z614" s="260"/>
      <c r="AA614" s="261"/>
      <c r="AB614" s="261"/>
      <c r="AC614" s="262"/>
      <c r="AD614" s="275">
        <f t="shared" si="46"/>
        <v>0</v>
      </c>
    </row>
    <row r="615" spans="1:30" ht="26.1" customHeight="1" x14ac:dyDescent="0.25">
      <c r="A615" s="10">
        <f t="shared" si="48"/>
        <v>610</v>
      </c>
      <c r="B615" s="11">
        <f t="shared" si="48"/>
        <v>5</v>
      </c>
      <c r="C615" s="12" t="s">
        <v>736</v>
      </c>
      <c r="D615" s="13" t="s">
        <v>1424</v>
      </c>
      <c r="E615" s="14" t="s">
        <v>67</v>
      </c>
      <c r="F615" s="15" t="s">
        <v>68</v>
      </c>
      <c r="G615" s="16" t="s">
        <v>64</v>
      </c>
      <c r="H615" s="235" t="s">
        <v>71</v>
      </c>
      <c r="I615" s="17" t="s">
        <v>774</v>
      </c>
      <c r="J615" s="228">
        <v>90771</v>
      </c>
      <c r="K615" s="18" t="s">
        <v>61</v>
      </c>
      <c r="L615" s="19" t="s">
        <v>51</v>
      </c>
      <c r="M615" s="213">
        <v>2022</v>
      </c>
      <c r="N615" s="20">
        <v>1461</v>
      </c>
      <c r="O615" s="185">
        <v>84</v>
      </c>
      <c r="P615" s="222">
        <v>5</v>
      </c>
      <c r="Q615" s="21">
        <v>44750</v>
      </c>
      <c r="R615" s="22">
        <v>45845</v>
      </c>
      <c r="S615" s="164">
        <v>45845</v>
      </c>
      <c r="T615" s="165">
        <v>45845</v>
      </c>
      <c r="U615" s="23" t="s">
        <v>73</v>
      </c>
      <c r="V615" s="24" t="s">
        <v>91</v>
      </c>
      <c r="W615" s="127"/>
      <c r="X615" s="281">
        <v>66300</v>
      </c>
      <c r="Z615" s="260"/>
      <c r="AA615" s="261"/>
      <c r="AB615" s="261"/>
      <c r="AC615" s="262"/>
      <c r="AD615" s="275">
        <f t="shared" si="46"/>
        <v>0</v>
      </c>
    </row>
    <row r="616" spans="1:30" ht="26.1" customHeight="1" x14ac:dyDescent="0.25">
      <c r="A616" s="10">
        <f t="shared" si="48"/>
        <v>611</v>
      </c>
      <c r="B616" s="11">
        <f t="shared" si="48"/>
        <v>6</v>
      </c>
      <c r="C616" s="12" t="s">
        <v>736</v>
      </c>
      <c r="D616" s="13" t="s">
        <v>1425</v>
      </c>
      <c r="E616" s="14" t="s">
        <v>67</v>
      </c>
      <c r="F616" s="15" t="s">
        <v>68</v>
      </c>
      <c r="G616" s="16" t="s">
        <v>64</v>
      </c>
      <c r="H616" s="235" t="s">
        <v>71</v>
      </c>
      <c r="I616" s="17" t="s">
        <v>775</v>
      </c>
      <c r="J616" s="228">
        <v>103641</v>
      </c>
      <c r="K616" s="18" t="s">
        <v>61</v>
      </c>
      <c r="L616" s="19" t="s">
        <v>51</v>
      </c>
      <c r="M616" s="213">
        <v>2022</v>
      </c>
      <c r="N616" s="20">
        <v>1461</v>
      </c>
      <c r="O616" s="185">
        <v>84</v>
      </c>
      <c r="P616" s="222">
        <v>5</v>
      </c>
      <c r="Q616" s="21">
        <v>44750</v>
      </c>
      <c r="R616" s="22">
        <v>45845</v>
      </c>
      <c r="S616" s="164">
        <v>45845</v>
      </c>
      <c r="T616" s="165">
        <v>45845</v>
      </c>
      <c r="U616" s="23" t="s">
        <v>73</v>
      </c>
      <c r="V616" s="24" t="s">
        <v>91</v>
      </c>
      <c r="W616" s="127"/>
      <c r="X616" s="281">
        <v>64200</v>
      </c>
      <c r="Z616" s="260"/>
      <c r="AA616" s="261"/>
      <c r="AB616" s="261"/>
      <c r="AC616" s="262"/>
      <c r="AD616" s="275">
        <f t="shared" si="46"/>
        <v>0</v>
      </c>
    </row>
    <row r="617" spans="1:30" ht="26.1" customHeight="1" x14ac:dyDescent="0.25">
      <c r="A617" s="10">
        <f t="shared" ref="A617:B632" si="49">A616+1</f>
        <v>612</v>
      </c>
      <c r="B617" s="11">
        <f t="shared" si="49"/>
        <v>7</v>
      </c>
      <c r="C617" s="12" t="s">
        <v>736</v>
      </c>
      <c r="D617" s="13" t="s">
        <v>1426</v>
      </c>
      <c r="E617" s="14" t="s">
        <v>67</v>
      </c>
      <c r="F617" s="15" t="s">
        <v>68</v>
      </c>
      <c r="G617" s="16" t="s">
        <v>64</v>
      </c>
      <c r="H617" s="235" t="s">
        <v>71</v>
      </c>
      <c r="I617" s="17" t="s">
        <v>776</v>
      </c>
      <c r="J617" s="228">
        <v>85240</v>
      </c>
      <c r="K617" s="18" t="s">
        <v>61</v>
      </c>
      <c r="L617" s="19" t="s">
        <v>51</v>
      </c>
      <c r="M617" s="213">
        <v>2022</v>
      </c>
      <c r="N617" s="20">
        <v>1461</v>
      </c>
      <c r="O617" s="185">
        <v>84</v>
      </c>
      <c r="P617" s="222">
        <v>5</v>
      </c>
      <c r="Q617" s="21">
        <v>44750</v>
      </c>
      <c r="R617" s="22">
        <v>45845</v>
      </c>
      <c r="S617" s="164">
        <v>45845</v>
      </c>
      <c r="T617" s="165">
        <v>45845</v>
      </c>
      <c r="U617" s="23" t="s">
        <v>73</v>
      </c>
      <c r="V617" s="24" t="s">
        <v>91</v>
      </c>
      <c r="W617" s="127"/>
      <c r="X617" s="281">
        <v>67200</v>
      </c>
      <c r="Z617" s="260"/>
      <c r="AA617" s="261"/>
      <c r="AB617" s="261"/>
      <c r="AC617" s="262"/>
      <c r="AD617" s="275">
        <f t="shared" si="46"/>
        <v>0</v>
      </c>
    </row>
    <row r="618" spans="1:30" ht="26.1" customHeight="1" x14ac:dyDescent="0.25">
      <c r="A618" s="10">
        <f t="shared" si="49"/>
        <v>613</v>
      </c>
      <c r="B618" s="11">
        <f t="shared" si="49"/>
        <v>8</v>
      </c>
      <c r="C618" s="12" t="s">
        <v>736</v>
      </c>
      <c r="D618" s="13" t="s">
        <v>1427</v>
      </c>
      <c r="E618" s="14" t="s">
        <v>67</v>
      </c>
      <c r="F618" s="15" t="s">
        <v>68</v>
      </c>
      <c r="G618" s="16" t="s">
        <v>64</v>
      </c>
      <c r="H618" s="235" t="s">
        <v>71</v>
      </c>
      <c r="I618" s="17" t="s">
        <v>777</v>
      </c>
      <c r="J618" s="228">
        <v>89815</v>
      </c>
      <c r="K618" s="18" t="s">
        <v>61</v>
      </c>
      <c r="L618" s="19" t="s">
        <v>51</v>
      </c>
      <c r="M618" s="213">
        <v>2022</v>
      </c>
      <c r="N618" s="20">
        <v>1461</v>
      </c>
      <c r="O618" s="185">
        <v>84</v>
      </c>
      <c r="P618" s="222">
        <v>5</v>
      </c>
      <c r="Q618" s="21">
        <v>44750</v>
      </c>
      <c r="R618" s="22">
        <v>45845</v>
      </c>
      <c r="S618" s="164">
        <v>45845</v>
      </c>
      <c r="T618" s="165">
        <v>45845</v>
      </c>
      <c r="U618" s="23" t="s">
        <v>73</v>
      </c>
      <c r="V618" s="24" t="s">
        <v>91</v>
      </c>
      <c r="W618" s="127"/>
      <c r="X618" s="281">
        <v>66500</v>
      </c>
      <c r="Z618" s="260"/>
      <c r="AA618" s="261"/>
      <c r="AB618" s="261"/>
      <c r="AC618" s="262"/>
      <c r="AD618" s="275">
        <f t="shared" si="46"/>
        <v>0</v>
      </c>
    </row>
    <row r="619" spans="1:30" ht="26.1" customHeight="1" x14ac:dyDescent="0.25">
      <c r="A619" s="10">
        <f t="shared" si="49"/>
        <v>614</v>
      </c>
      <c r="B619" s="11">
        <f t="shared" si="49"/>
        <v>9</v>
      </c>
      <c r="C619" s="12" t="s">
        <v>736</v>
      </c>
      <c r="D619" s="13" t="s">
        <v>1428</v>
      </c>
      <c r="E619" s="14" t="s">
        <v>67</v>
      </c>
      <c r="F619" s="15" t="s">
        <v>68</v>
      </c>
      <c r="G619" s="16" t="s">
        <v>64</v>
      </c>
      <c r="H619" s="235" t="s">
        <v>71</v>
      </c>
      <c r="I619" s="17" t="s">
        <v>778</v>
      </c>
      <c r="J619" s="228">
        <v>112518</v>
      </c>
      <c r="K619" s="18" t="s">
        <v>61</v>
      </c>
      <c r="L619" s="19" t="s">
        <v>51</v>
      </c>
      <c r="M619" s="213">
        <v>2022</v>
      </c>
      <c r="N619" s="20">
        <v>1461</v>
      </c>
      <c r="O619" s="185">
        <v>84</v>
      </c>
      <c r="P619" s="222">
        <v>5</v>
      </c>
      <c r="Q619" s="21">
        <v>44750</v>
      </c>
      <c r="R619" s="22">
        <v>45845</v>
      </c>
      <c r="S619" s="164">
        <v>45845</v>
      </c>
      <c r="T619" s="165">
        <v>45845</v>
      </c>
      <c r="U619" s="23" t="s">
        <v>73</v>
      </c>
      <c r="V619" s="24" t="s">
        <v>91</v>
      </c>
      <c r="W619" s="127"/>
      <c r="X619" s="281">
        <v>62800</v>
      </c>
      <c r="Z619" s="260"/>
      <c r="AA619" s="261"/>
      <c r="AB619" s="261"/>
      <c r="AC619" s="262"/>
      <c r="AD619" s="275">
        <f t="shared" si="46"/>
        <v>0</v>
      </c>
    </row>
    <row r="620" spans="1:30" ht="26.1" customHeight="1" x14ac:dyDescent="0.25">
      <c r="A620" s="10">
        <f t="shared" si="49"/>
        <v>615</v>
      </c>
      <c r="B620" s="11">
        <f t="shared" si="49"/>
        <v>10</v>
      </c>
      <c r="C620" s="12" t="s">
        <v>736</v>
      </c>
      <c r="D620" s="13" t="s">
        <v>1429</v>
      </c>
      <c r="E620" s="14" t="s">
        <v>67</v>
      </c>
      <c r="F620" s="15" t="s">
        <v>68</v>
      </c>
      <c r="G620" s="16" t="s">
        <v>64</v>
      </c>
      <c r="H620" s="235" t="s">
        <v>71</v>
      </c>
      <c r="I620" s="17" t="s">
        <v>779</v>
      </c>
      <c r="J620" s="228">
        <v>80672</v>
      </c>
      <c r="K620" s="18" t="s">
        <v>61</v>
      </c>
      <c r="L620" s="19" t="s">
        <v>51</v>
      </c>
      <c r="M620" s="213">
        <v>2022</v>
      </c>
      <c r="N620" s="20">
        <v>1461</v>
      </c>
      <c r="O620" s="185">
        <v>84</v>
      </c>
      <c r="P620" s="222">
        <v>5</v>
      </c>
      <c r="Q620" s="21">
        <v>44750</v>
      </c>
      <c r="R620" s="22">
        <v>45845</v>
      </c>
      <c r="S620" s="164">
        <v>45845</v>
      </c>
      <c r="T620" s="165">
        <v>45845</v>
      </c>
      <c r="U620" s="23" t="s">
        <v>73</v>
      </c>
      <c r="V620" s="24" t="s">
        <v>91</v>
      </c>
      <c r="W620" s="127"/>
      <c r="X620" s="281">
        <v>68000</v>
      </c>
      <c r="Z620" s="260"/>
      <c r="AA620" s="261"/>
      <c r="AB620" s="261"/>
      <c r="AC620" s="262"/>
      <c r="AD620" s="275">
        <f t="shared" si="46"/>
        <v>0</v>
      </c>
    </row>
    <row r="621" spans="1:30" ht="26.1" customHeight="1" x14ac:dyDescent="0.25">
      <c r="A621" s="10">
        <f t="shared" si="49"/>
        <v>616</v>
      </c>
      <c r="B621" s="11">
        <f t="shared" si="49"/>
        <v>11</v>
      </c>
      <c r="C621" s="12" t="s">
        <v>736</v>
      </c>
      <c r="D621" s="13" t="s">
        <v>1430</v>
      </c>
      <c r="E621" s="14" t="s">
        <v>67</v>
      </c>
      <c r="F621" s="15" t="s">
        <v>68</v>
      </c>
      <c r="G621" s="16" t="s">
        <v>64</v>
      </c>
      <c r="H621" s="235" t="s">
        <v>71</v>
      </c>
      <c r="I621" s="17" t="s">
        <v>780</v>
      </c>
      <c r="J621" s="228">
        <v>85435</v>
      </c>
      <c r="K621" s="18" t="s">
        <v>61</v>
      </c>
      <c r="L621" s="19" t="s">
        <v>51</v>
      </c>
      <c r="M621" s="213">
        <v>2022</v>
      </c>
      <c r="N621" s="20">
        <v>1461</v>
      </c>
      <c r="O621" s="185">
        <v>84</v>
      </c>
      <c r="P621" s="222">
        <v>5</v>
      </c>
      <c r="Q621" s="21">
        <v>44750</v>
      </c>
      <c r="R621" s="22">
        <v>45845</v>
      </c>
      <c r="S621" s="164">
        <v>45845</v>
      </c>
      <c r="T621" s="165">
        <v>45845</v>
      </c>
      <c r="U621" s="23" t="s">
        <v>73</v>
      </c>
      <c r="V621" s="24" t="s">
        <v>91</v>
      </c>
      <c r="W621" s="127"/>
      <c r="X621" s="281">
        <v>67200</v>
      </c>
      <c r="Z621" s="260"/>
      <c r="AA621" s="261"/>
      <c r="AB621" s="261"/>
      <c r="AC621" s="262"/>
      <c r="AD621" s="275">
        <f t="shared" si="46"/>
        <v>0</v>
      </c>
    </row>
    <row r="622" spans="1:30" ht="26.1" customHeight="1" x14ac:dyDescent="0.25">
      <c r="A622" s="10">
        <f t="shared" si="49"/>
        <v>617</v>
      </c>
      <c r="B622" s="11">
        <f t="shared" si="49"/>
        <v>12</v>
      </c>
      <c r="C622" s="12" t="s">
        <v>736</v>
      </c>
      <c r="D622" s="13" t="s">
        <v>1431</v>
      </c>
      <c r="E622" s="14" t="s">
        <v>67</v>
      </c>
      <c r="F622" s="15" t="s">
        <v>68</v>
      </c>
      <c r="G622" s="16" t="s">
        <v>64</v>
      </c>
      <c r="H622" s="235" t="s">
        <v>71</v>
      </c>
      <c r="I622" s="17" t="s">
        <v>781</v>
      </c>
      <c r="J622" s="228">
        <v>105082</v>
      </c>
      <c r="K622" s="18" t="s">
        <v>61</v>
      </c>
      <c r="L622" s="19" t="s">
        <v>51</v>
      </c>
      <c r="M622" s="213">
        <v>2022</v>
      </c>
      <c r="N622" s="20">
        <v>1461</v>
      </c>
      <c r="O622" s="185">
        <v>84</v>
      </c>
      <c r="P622" s="222">
        <v>5</v>
      </c>
      <c r="Q622" s="21">
        <v>44750</v>
      </c>
      <c r="R622" s="22">
        <v>45845</v>
      </c>
      <c r="S622" s="164">
        <v>45845</v>
      </c>
      <c r="T622" s="165">
        <v>45845</v>
      </c>
      <c r="U622" s="23" t="s">
        <v>73</v>
      </c>
      <c r="V622" s="24" t="s">
        <v>91</v>
      </c>
      <c r="W622" s="127"/>
      <c r="X622" s="281">
        <v>64000</v>
      </c>
      <c r="Z622" s="260"/>
      <c r="AA622" s="261"/>
      <c r="AB622" s="261"/>
      <c r="AC622" s="262"/>
      <c r="AD622" s="275">
        <f t="shared" si="46"/>
        <v>0</v>
      </c>
    </row>
    <row r="623" spans="1:30" ht="26.1" customHeight="1" x14ac:dyDescent="0.25">
      <c r="A623" s="10">
        <f t="shared" si="49"/>
        <v>618</v>
      </c>
      <c r="B623" s="11">
        <f t="shared" si="49"/>
        <v>13</v>
      </c>
      <c r="C623" s="12" t="s">
        <v>736</v>
      </c>
      <c r="D623" s="13" t="s">
        <v>1432</v>
      </c>
      <c r="E623" s="14" t="s">
        <v>67</v>
      </c>
      <c r="F623" s="15" t="s">
        <v>68</v>
      </c>
      <c r="G623" s="16" t="s">
        <v>64</v>
      </c>
      <c r="H623" s="235" t="s">
        <v>71</v>
      </c>
      <c r="I623" s="17" t="s">
        <v>782</v>
      </c>
      <c r="J623" s="228">
        <v>77170</v>
      </c>
      <c r="K623" s="18" t="s">
        <v>61</v>
      </c>
      <c r="L623" s="19" t="s">
        <v>51</v>
      </c>
      <c r="M623" s="213">
        <v>2022</v>
      </c>
      <c r="N623" s="20">
        <v>1461</v>
      </c>
      <c r="O623" s="185">
        <v>84</v>
      </c>
      <c r="P623" s="222">
        <v>5</v>
      </c>
      <c r="Q623" s="21">
        <v>44750</v>
      </c>
      <c r="R623" s="22">
        <v>45845</v>
      </c>
      <c r="S623" s="164">
        <v>45845</v>
      </c>
      <c r="T623" s="165">
        <v>45845</v>
      </c>
      <c r="U623" s="23" t="s">
        <v>73</v>
      </c>
      <c r="V623" s="24" t="s">
        <v>91</v>
      </c>
      <c r="W623" s="127"/>
      <c r="X623" s="281">
        <v>68500</v>
      </c>
      <c r="Z623" s="260"/>
      <c r="AA623" s="261"/>
      <c r="AB623" s="261"/>
      <c r="AC623" s="262"/>
      <c r="AD623" s="275">
        <f t="shared" si="46"/>
        <v>0</v>
      </c>
    </row>
    <row r="624" spans="1:30" ht="26.1" customHeight="1" x14ac:dyDescent="0.25">
      <c r="A624" s="10">
        <f t="shared" si="49"/>
        <v>619</v>
      </c>
      <c r="B624" s="11">
        <f t="shared" si="49"/>
        <v>14</v>
      </c>
      <c r="C624" s="12" t="s">
        <v>736</v>
      </c>
      <c r="D624" s="13" t="s">
        <v>1433</v>
      </c>
      <c r="E624" s="14" t="s">
        <v>67</v>
      </c>
      <c r="F624" s="15" t="s">
        <v>68</v>
      </c>
      <c r="G624" s="16" t="s">
        <v>64</v>
      </c>
      <c r="H624" s="235" t="s">
        <v>71</v>
      </c>
      <c r="I624" s="17" t="s">
        <v>773</v>
      </c>
      <c r="J624" s="228">
        <v>42830</v>
      </c>
      <c r="K624" s="18" t="s">
        <v>61</v>
      </c>
      <c r="L624" s="19" t="s">
        <v>51</v>
      </c>
      <c r="M624" s="213">
        <v>2022</v>
      </c>
      <c r="N624" s="20">
        <v>1461</v>
      </c>
      <c r="O624" s="185">
        <v>84</v>
      </c>
      <c r="P624" s="222">
        <v>5</v>
      </c>
      <c r="Q624" s="21">
        <v>44769</v>
      </c>
      <c r="R624" s="22">
        <v>45864</v>
      </c>
      <c r="S624" s="164">
        <v>45864</v>
      </c>
      <c r="T624" s="165">
        <v>45864</v>
      </c>
      <c r="U624" s="23" t="s">
        <v>73</v>
      </c>
      <c r="V624" s="24" t="s">
        <v>91</v>
      </c>
      <c r="W624" s="127"/>
      <c r="X624" s="281">
        <v>73900</v>
      </c>
      <c r="Z624" s="260"/>
      <c r="AA624" s="261"/>
      <c r="AB624" s="261"/>
      <c r="AC624" s="262"/>
      <c r="AD624" s="275">
        <f t="shared" si="46"/>
        <v>0</v>
      </c>
    </row>
    <row r="625" spans="1:30" ht="26.1" customHeight="1" x14ac:dyDescent="0.25">
      <c r="A625" s="10">
        <f t="shared" si="49"/>
        <v>620</v>
      </c>
      <c r="B625" s="11">
        <f t="shared" si="49"/>
        <v>15</v>
      </c>
      <c r="C625" s="12" t="s">
        <v>736</v>
      </c>
      <c r="D625" s="13" t="s">
        <v>1434</v>
      </c>
      <c r="E625" s="14" t="s">
        <v>46</v>
      </c>
      <c r="F625" s="15" t="s">
        <v>47</v>
      </c>
      <c r="G625" s="16" t="s">
        <v>55</v>
      </c>
      <c r="H625" s="235" t="s">
        <v>71</v>
      </c>
      <c r="I625" s="17" t="s">
        <v>783</v>
      </c>
      <c r="J625" s="228">
        <v>115766</v>
      </c>
      <c r="K625" s="18" t="s">
        <v>50</v>
      </c>
      <c r="L625" s="19" t="s">
        <v>51</v>
      </c>
      <c r="M625" s="213">
        <v>2022</v>
      </c>
      <c r="N625" s="20">
        <v>1498</v>
      </c>
      <c r="O625" s="185">
        <v>110</v>
      </c>
      <c r="P625" s="222">
        <v>5</v>
      </c>
      <c r="Q625" s="21">
        <v>44781</v>
      </c>
      <c r="R625" s="22">
        <v>45876</v>
      </c>
      <c r="S625" s="164">
        <v>45876</v>
      </c>
      <c r="T625" s="165">
        <v>45876</v>
      </c>
      <c r="U625" s="23" t="s">
        <v>73</v>
      </c>
      <c r="V625" s="24" t="s">
        <v>91</v>
      </c>
      <c r="W625" s="127"/>
      <c r="X625" s="281">
        <v>69400</v>
      </c>
      <c r="Z625" s="260"/>
      <c r="AA625" s="261"/>
      <c r="AB625" s="261"/>
      <c r="AC625" s="262"/>
      <c r="AD625" s="275">
        <f t="shared" si="46"/>
        <v>0</v>
      </c>
    </row>
    <row r="626" spans="1:30" ht="26.1" customHeight="1" x14ac:dyDescent="0.25">
      <c r="A626" s="10">
        <f t="shared" si="49"/>
        <v>621</v>
      </c>
      <c r="B626" s="11">
        <f t="shared" si="49"/>
        <v>16</v>
      </c>
      <c r="C626" s="12" t="s">
        <v>736</v>
      </c>
      <c r="D626" s="13" t="s">
        <v>1169</v>
      </c>
      <c r="E626" s="14" t="s">
        <v>67</v>
      </c>
      <c r="F626" s="15" t="s">
        <v>68</v>
      </c>
      <c r="G626" s="16" t="s">
        <v>64</v>
      </c>
      <c r="H626" s="235" t="s">
        <v>71</v>
      </c>
      <c r="I626" s="17" t="s">
        <v>756</v>
      </c>
      <c r="J626" s="228">
        <v>139732</v>
      </c>
      <c r="K626" s="18" t="s">
        <v>50</v>
      </c>
      <c r="L626" s="19" t="s">
        <v>51</v>
      </c>
      <c r="M626" s="213">
        <v>2019</v>
      </c>
      <c r="N626" s="20">
        <v>1600</v>
      </c>
      <c r="O626" s="185">
        <v>84</v>
      </c>
      <c r="P626" s="222">
        <v>5</v>
      </c>
      <c r="Q626" s="21">
        <v>43720</v>
      </c>
      <c r="R626" s="22">
        <v>45902</v>
      </c>
      <c r="S626" s="164">
        <v>45911</v>
      </c>
      <c r="T626" s="165">
        <v>45911</v>
      </c>
      <c r="U626" s="23" t="s">
        <v>52</v>
      </c>
      <c r="V626" s="24" t="s">
        <v>101</v>
      </c>
      <c r="W626" s="127"/>
      <c r="X626" s="281">
        <v>42300</v>
      </c>
      <c r="Z626" s="260"/>
      <c r="AA626" s="261"/>
      <c r="AB626" s="261"/>
      <c r="AC626" s="262"/>
      <c r="AD626" s="275">
        <f t="shared" si="46"/>
        <v>0</v>
      </c>
    </row>
    <row r="627" spans="1:30" ht="26.1" customHeight="1" x14ac:dyDescent="0.25">
      <c r="A627" s="10">
        <f t="shared" si="49"/>
        <v>622</v>
      </c>
      <c r="B627" s="11">
        <f t="shared" si="49"/>
        <v>17</v>
      </c>
      <c r="C627" s="12" t="s">
        <v>736</v>
      </c>
      <c r="D627" s="13" t="s">
        <v>1170</v>
      </c>
      <c r="E627" s="14" t="s">
        <v>67</v>
      </c>
      <c r="F627" s="15" t="s">
        <v>68</v>
      </c>
      <c r="G627" s="16" t="s">
        <v>64</v>
      </c>
      <c r="H627" s="235" t="s">
        <v>71</v>
      </c>
      <c r="I627" s="17" t="s">
        <v>757</v>
      </c>
      <c r="J627" s="228">
        <v>150471</v>
      </c>
      <c r="K627" s="18" t="s">
        <v>50</v>
      </c>
      <c r="L627" s="19" t="s">
        <v>51</v>
      </c>
      <c r="M627" s="213">
        <v>2019</v>
      </c>
      <c r="N627" s="20">
        <v>1600</v>
      </c>
      <c r="O627" s="185">
        <v>84</v>
      </c>
      <c r="P627" s="222">
        <v>5</v>
      </c>
      <c r="Q627" s="21">
        <v>43720</v>
      </c>
      <c r="R627" s="22">
        <v>45906</v>
      </c>
      <c r="S627" s="164">
        <v>45911</v>
      </c>
      <c r="T627" s="165">
        <v>45911</v>
      </c>
      <c r="U627" s="23" t="s">
        <v>52</v>
      </c>
      <c r="V627" s="24" t="s">
        <v>101</v>
      </c>
      <c r="W627" s="127"/>
      <c r="X627" s="281">
        <v>41300</v>
      </c>
      <c r="Z627" s="260"/>
      <c r="AA627" s="261"/>
      <c r="AB627" s="261"/>
      <c r="AC627" s="262"/>
      <c r="AD627" s="275">
        <f t="shared" si="46"/>
        <v>0</v>
      </c>
    </row>
    <row r="628" spans="1:30" ht="26.1" customHeight="1" x14ac:dyDescent="0.25">
      <c r="A628" s="10">
        <f t="shared" si="49"/>
        <v>623</v>
      </c>
      <c r="B628" s="11">
        <f t="shared" si="49"/>
        <v>18</v>
      </c>
      <c r="C628" s="12" t="s">
        <v>736</v>
      </c>
      <c r="D628" s="13" t="s">
        <v>1171</v>
      </c>
      <c r="E628" s="14" t="s">
        <v>67</v>
      </c>
      <c r="F628" s="15" t="s">
        <v>68</v>
      </c>
      <c r="G628" s="16" t="s">
        <v>64</v>
      </c>
      <c r="H628" s="235" t="s">
        <v>71</v>
      </c>
      <c r="I628" s="17" t="s">
        <v>758</v>
      </c>
      <c r="J628" s="228">
        <v>150799</v>
      </c>
      <c r="K628" s="18" t="s">
        <v>50</v>
      </c>
      <c r="L628" s="19" t="s">
        <v>51</v>
      </c>
      <c r="M628" s="213">
        <v>2019</v>
      </c>
      <c r="N628" s="20">
        <v>1600</v>
      </c>
      <c r="O628" s="185">
        <v>84</v>
      </c>
      <c r="P628" s="222">
        <v>5</v>
      </c>
      <c r="Q628" s="21">
        <v>43720</v>
      </c>
      <c r="R628" s="22">
        <v>45909</v>
      </c>
      <c r="S628" s="164">
        <v>45911</v>
      </c>
      <c r="T628" s="165">
        <v>45911</v>
      </c>
      <c r="U628" s="23" t="s">
        <v>52</v>
      </c>
      <c r="V628" s="24" t="s">
        <v>101</v>
      </c>
      <c r="W628" s="127"/>
      <c r="X628" s="281">
        <v>41300</v>
      </c>
      <c r="Z628" s="260"/>
      <c r="AA628" s="261"/>
      <c r="AB628" s="261"/>
      <c r="AC628" s="262"/>
      <c r="AD628" s="275">
        <f t="shared" si="46"/>
        <v>0</v>
      </c>
    </row>
    <row r="629" spans="1:30" ht="26.1" customHeight="1" x14ac:dyDescent="0.25">
      <c r="A629" s="10">
        <f t="shared" si="49"/>
        <v>624</v>
      </c>
      <c r="B629" s="11">
        <f t="shared" si="49"/>
        <v>19</v>
      </c>
      <c r="C629" s="12" t="s">
        <v>736</v>
      </c>
      <c r="D629" s="13" t="s">
        <v>1172</v>
      </c>
      <c r="E629" s="14" t="s">
        <v>67</v>
      </c>
      <c r="F629" s="15" t="s">
        <v>68</v>
      </c>
      <c r="G629" s="16" t="s">
        <v>64</v>
      </c>
      <c r="H629" s="235" t="s">
        <v>71</v>
      </c>
      <c r="I629" s="17" t="s">
        <v>759</v>
      </c>
      <c r="J629" s="228">
        <v>172401</v>
      </c>
      <c r="K629" s="18" t="s">
        <v>50</v>
      </c>
      <c r="L629" s="19" t="s">
        <v>51</v>
      </c>
      <c r="M629" s="213">
        <v>2019</v>
      </c>
      <c r="N629" s="20">
        <v>1600</v>
      </c>
      <c r="O629" s="185">
        <v>84</v>
      </c>
      <c r="P629" s="222">
        <v>5</v>
      </c>
      <c r="Q629" s="21">
        <v>43720</v>
      </c>
      <c r="R629" s="22">
        <v>45906</v>
      </c>
      <c r="S629" s="164">
        <v>45911</v>
      </c>
      <c r="T629" s="165">
        <v>45911</v>
      </c>
      <c r="U629" s="23" t="s">
        <v>52</v>
      </c>
      <c r="V629" s="24" t="s">
        <v>101</v>
      </c>
      <c r="W629" s="127"/>
      <c r="X629" s="281">
        <v>39300</v>
      </c>
      <c r="Z629" s="260"/>
      <c r="AA629" s="261"/>
      <c r="AB629" s="261"/>
      <c r="AC629" s="262"/>
      <c r="AD629" s="275">
        <f t="shared" si="46"/>
        <v>0</v>
      </c>
    </row>
    <row r="630" spans="1:30" ht="26.1" customHeight="1" x14ac:dyDescent="0.25">
      <c r="A630" s="10">
        <f t="shared" si="49"/>
        <v>625</v>
      </c>
      <c r="B630" s="11">
        <f t="shared" si="49"/>
        <v>20</v>
      </c>
      <c r="C630" s="12" t="s">
        <v>736</v>
      </c>
      <c r="D630" s="13" t="s">
        <v>1173</v>
      </c>
      <c r="E630" s="14" t="s">
        <v>67</v>
      </c>
      <c r="F630" s="15" t="s">
        <v>68</v>
      </c>
      <c r="G630" s="16" t="s">
        <v>64</v>
      </c>
      <c r="H630" s="235" t="s">
        <v>71</v>
      </c>
      <c r="I630" s="17" t="s">
        <v>760</v>
      </c>
      <c r="J630" s="228">
        <v>139782</v>
      </c>
      <c r="K630" s="18" t="s">
        <v>50</v>
      </c>
      <c r="L630" s="19" t="s">
        <v>51</v>
      </c>
      <c r="M630" s="213">
        <v>2019</v>
      </c>
      <c r="N630" s="20">
        <v>1600</v>
      </c>
      <c r="O630" s="185">
        <v>84</v>
      </c>
      <c r="P630" s="222">
        <v>5</v>
      </c>
      <c r="Q630" s="21">
        <v>43720</v>
      </c>
      <c r="R630" s="22">
        <v>45905</v>
      </c>
      <c r="S630" s="164">
        <v>45911</v>
      </c>
      <c r="T630" s="165">
        <v>45911</v>
      </c>
      <c r="U630" s="23" t="s">
        <v>52</v>
      </c>
      <c r="V630" s="24" t="s">
        <v>101</v>
      </c>
      <c r="W630" s="127"/>
      <c r="X630" s="281">
        <v>42300</v>
      </c>
      <c r="Z630" s="260"/>
      <c r="AA630" s="261"/>
      <c r="AB630" s="261"/>
      <c r="AC630" s="262"/>
      <c r="AD630" s="275">
        <f t="shared" si="46"/>
        <v>0</v>
      </c>
    </row>
    <row r="631" spans="1:30" ht="26.1" customHeight="1" x14ac:dyDescent="0.25">
      <c r="A631" s="10">
        <f t="shared" si="49"/>
        <v>626</v>
      </c>
      <c r="B631" s="11">
        <f t="shared" si="49"/>
        <v>21</v>
      </c>
      <c r="C631" s="12" t="s">
        <v>736</v>
      </c>
      <c r="D631" s="13" t="s">
        <v>1174</v>
      </c>
      <c r="E631" s="14" t="s">
        <v>67</v>
      </c>
      <c r="F631" s="15" t="s">
        <v>68</v>
      </c>
      <c r="G631" s="16" t="s">
        <v>64</v>
      </c>
      <c r="H631" s="235" t="s">
        <v>71</v>
      </c>
      <c r="I631" s="17" t="s">
        <v>761</v>
      </c>
      <c r="J631" s="228">
        <v>146125</v>
      </c>
      <c r="K631" s="18" t="s">
        <v>50</v>
      </c>
      <c r="L631" s="19" t="s">
        <v>51</v>
      </c>
      <c r="M631" s="213">
        <v>2019</v>
      </c>
      <c r="N631" s="20">
        <v>1600</v>
      </c>
      <c r="O631" s="185">
        <v>84</v>
      </c>
      <c r="P631" s="222">
        <v>5</v>
      </c>
      <c r="Q631" s="21">
        <v>43720</v>
      </c>
      <c r="R631" s="22">
        <v>45906</v>
      </c>
      <c r="S631" s="164">
        <v>45911</v>
      </c>
      <c r="T631" s="165">
        <v>45911</v>
      </c>
      <c r="U631" s="23" t="s">
        <v>52</v>
      </c>
      <c r="V631" s="24" t="s">
        <v>101</v>
      </c>
      <c r="W631" s="127"/>
      <c r="X631" s="281">
        <v>41700</v>
      </c>
      <c r="Z631" s="260"/>
      <c r="AA631" s="261"/>
      <c r="AB631" s="261"/>
      <c r="AC631" s="262"/>
      <c r="AD631" s="275">
        <f t="shared" si="46"/>
        <v>0</v>
      </c>
    </row>
    <row r="632" spans="1:30" ht="26.1" customHeight="1" x14ac:dyDescent="0.25">
      <c r="A632" s="10">
        <f t="shared" si="49"/>
        <v>627</v>
      </c>
      <c r="B632" s="11">
        <f t="shared" si="49"/>
        <v>22</v>
      </c>
      <c r="C632" s="12" t="s">
        <v>736</v>
      </c>
      <c r="D632" s="13" t="s">
        <v>1175</v>
      </c>
      <c r="E632" s="14" t="s">
        <v>67</v>
      </c>
      <c r="F632" s="15" t="s">
        <v>68</v>
      </c>
      <c r="G632" s="16" t="s">
        <v>64</v>
      </c>
      <c r="H632" s="235" t="s">
        <v>71</v>
      </c>
      <c r="I632" s="17" t="s">
        <v>762</v>
      </c>
      <c r="J632" s="228">
        <v>147009</v>
      </c>
      <c r="K632" s="18" t="s">
        <v>50</v>
      </c>
      <c r="L632" s="19" t="s">
        <v>51</v>
      </c>
      <c r="M632" s="213">
        <v>2019</v>
      </c>
      <c r="N632" s="20">
        <v>1600</v>
      </c>
      <c r="O632" s="185">
        <v>84</v>
      </c>
      <c r="P632" s="222">
        <v>5</v>
      </c>
      <c r="Q632" s="21">
        <v>43720</v>
      </c>
      <c r="R632" s="22">
        <v>45905</v>
      </c>
      <c r="S632" s="164">
        <v>45911</v>
      </c>
      <c r="T632" s="165">
        <v>45911</v>
      </c>
      <c r="U632" s="23" t="s">
        <v>52</v>
      </c>
      <c r="V632" s="24" t="s">
        <v>101</v>
      </c>
      <c r="W632" s="127"/>
      <c r="X632" s="281">
        <v>41700</v>
      </c>
      <c r="Z632" s="260"/>
      <c r="AA632" s="261"/>
      <c r="AB632" s="261"/>
      <c r="AC632" s="262"/>
      <c r="AD632" s="275">
        <f t="shared" si="46"/>
        <v>0</v>
      </c>
    </row>
    <row r="633" spans="1:30" ht="26.1" customHeight="1" x14ac:dyDescent="0.25">
      <c r="A633" s="10">
        <f t="shared" ref="A633:B648" si="50">A632+1</f>
        <v>628</v>
      </c>
      <c r="B633" s="11">
        <f t="shared" si="50"/>
        <v>23</v>
      </c>
      <c r="C633" s="12" t="s">
        <v>736</v>
      </c>
      <c r="D633" s="13" t="s">
        <v>1484</v>
      </c>
      <c r="E633" s="14" t="s">
        <v>126</v>
      </c>
      <c r="F633" s="15" t="s">
        <v>127</v>
      </c>
      <c r="G633" s="16" t="s">
        <v>55</v>
      </c>
      <c r="H633" s="235" t="s">
        <v>71</v>
      </c>
      <c r="I633" s="17" t="s">
        <v>786</v>
      </c>
      <c r="J633" s="228">
        <v>17859</v>
      </c>
      <c r="K633" s="18" t="s">
        <v>836</v>
      </c>
      <c r="L633" s="19" t="s">
        <v>51</v>
      </c>
      <c r="M633" s="213">
        <v>2023</v>
      </c>
      <c r="N633" s="20">
        <v>999</v>
      </c>
      <c r="O633" s="185">
        <v>74</v>
      </c>
      <c r="P633" s="222">
        <v>5</v>
      </c>
      <c r="Q633" s="21">
        <v>45224</v>
      </c>
      <c r="R633" s="22">
        <v>45955</v>
      </c>
      <c r="S633" s="164">
        <v>45954</v>
      </c>
      <c r="T633" s="165">
        <v>45954</v>
      </c>
      <c r="U633" s="23" t="s">
        <v>73</v>
      </c>
      <c r="V633" s="24" t="s">
        <v>91</v>
      </c>
      <c r="W633" s="127"/>
      <c r="X633" s="281">
        <v>70700</v>
      </c>
      <c r="Z633" s="260"/>
      <c r="AA633" s="261"/>
      <c r="AB633" s="261"/>
      <c r="AC633" s="262"/>
      <c r="AD633" s="275">
        <f t="shared" si="46"/>
        <v>0</v>
      </c>
    </row>
    <row r="634" spans="1:30" ht="26.1" customHeight="1" x14ac:dyDescent="0.25">
      <c r="A634" s="10">
        <f t="shared" si="50"/>
        <v>629</v>
      </c>
      <c r="B634" s="11">
        <f t="shared" si="50"/>
        <v>24</v>
      </c>
      <c r="C634" s="12" t="s">
        <v>736</v>
      </c>
      <c r="D634" s="13" t="s">
        <v>1485</v>
      </c>
      <c r="E634" s="14" t="s">
        <v>126</v>
      </c>
      <c r="F634" s="15" t="s">
        <v>127</v>
      </c>
      <c r="G634" s="16" t="s">
        <v>55</v>
      </c>
      <c r="H634" s="235" t="s">
        <v>71</v>
      </c>
      <c r="I634" s="17" t="s">
        <v>787</v>
      </c>
      <c r="J634" s="228">
        <v>17156</v>
      </c>
      <c r="K634" s="18" t="s">
        <v>836</v>
      </c>
      <c r="L634" s="19" t="s">
        <v>51</v>
      </c>
      <c r="M634" s="213">
        <v>2023</v>
      </c>
      <c r="N634" s="20">
        <v>999</v>
      </c>
      <c r="O634" s="185">
        <v>74</v>
      </c>
      <c r="P634" s="222">
        <v>5</v>
      </c>
      <c r="Q634" s="21">
        <v>45224</v>
      </c>
      <c r="R634" s="22">
        <v>45955</v>
      </c>
      <c r="S634" s="164">
        <v>45954</v>
      </c>
      <c r="T634" s="165">
        <v>45954</v>
      </c>
      <c r="U634" s="23" t="s">
        <v>73</v>
      </c>
      <c r="V634" s="24" t="s">
        <v>91</v>
      </c>
      <c r="W634" s="127"/>
      <c r="X634" s="281">
        <v>70800</v>
      </c>
      <c r="Z634" s="260"/>
      <c r="AA634" s="261"/>
      <c r="AB634" s="261"/>
      <c r="AC634" s="262"/>
      <c r="AD634" s="275">
        <f t="shared" si="46"/>
        <v>0</v>
      </c>
    </row>
    <row r="635" spans="1:30" ht="26.1" customHeight="1" x14ac:dyDescent="0.25">
      <c r="A635" s="10">
        <f t="shared" si="50"/>
        <v>630</v>
      </c>
      <c r="B635" s="11">
        <f t="shared" si="50"/>
        <v>25</v>
      </c>
      <c r="C635" s="12" t="s">
        <v>736</v>
      </c>
      <c r="D635" s="13" t="s">
        <v>1267</v>
      </c>
      <c r="E635" s="14" t="s">
        <v>67</v>
      </c>
      <c r="F635" s="15" t="s">
        <v>68</v>
      </c>
      <c r="G635" s="16" t="s">
        <v>64</v>
      </c>
      <c r="H635" s="235" t="s">
        <v>71</v>
      </c>
      <c r="I635" s="17" t="s">
        <v>763</v>
      </c>
      <c r="J635" s="228">
        <v>136930</v>
      </c>
      <c r="K635" s="18" t="s">
        <v>50</v>
      </c>
      <c r="L635" s="19" t="s">
        <v>51</v>
      </c>
      <c r="M635" s="213">
        <v>2020</v>
      </c>
      <c r="N635" s="20">
        <v>1300</v>
      </c>
      <c r="O635" s="185">
        <v>96</v>
      </c>
      <c r="P635" s="222">
        <v>5</v>
      </c>
      <c r="Q635" s="21">
        <v>44160</v>
      </c>
      <c r="R635" s="22">
        <v>45985</v>
      </c>
      <c r="S635" s="164">
        <v>45985</v>
      </c>
      <c r="T635" s="165">
        <v>45985</v>
      </c>
      <c r="U635" s="23" t="s">
        <v>70</v>
      </c>
      <c r="V635" s="24" t="s">
        <v>37</v>
      </c>
      <c r="W635" s="127"/>
      <c r="X635" s="281">
        <v>47600</v>
      </c>
      <c r="Z635" s="260"/>
      <c r="AA635" s="261"/>
      <c r="AB635" s="261"/>
      <c r="AC635" s="262"/>
      <c r="AD635" s="275">
        <f t="shared" si="46"/>
        <v>0</v>
      </c>
    </row>
    <row r="636" spans="1:30" ht="26.1" customHeight="1" x14ac:dyDescent="0.25">
      <c r="A636" s="10">
        <f t="shared" si="50"/>
        <v>631</v>
      </c>
      <c r="B636" s="11">
        <f t="shared" si="50"/>
        <v>26</v>
      </c>
      <c r="C636" s="12" t="s">
        <v>736</v>
      </c>
      <c r="D636" s="13" t="s">
        <v>1268</v>
      </c>
      <c r="E636" s="14" t="s">
        <v>67</v>
      </c>
      <c r="F636" s="15" t="s">
        <v>68</v>
      </c>
      <c r="G636" s="16" t="s">
        <v>64</v>
      </c>
      <c r="H636" s="235" t="s">
        <v>71</v>
      </c>
      <c r="I636" s="17" t="s">
        <v>764</v>
      </c>
      <c r="J636" s="228">
        <v>139940</v>
      </c>
      <c r="K636" s="18" t="s">
        <v>50</v>
      </c>
      <c r="L636" s="19" t="s">
        <v>51</v>
      </c>
      <c r="M636" s="213">
        <v>2020</v>
      </c>
      <c r="N636" s="20">
        <v>1300</v>
      </c>
      <c r="O636" s="185">
        <v>96</v>
      </c>
      <c r="P636" s="222">
        <v>5</v>
      </c>
      <c r="Q636" s="21">
        <v>44160</v>
      </c>
      <c r="R636" s="22">
        <v>45984</v>
      </c>
      <c r="S636" s="164">
        <v>45985</v>
      </c>
      <c r="T636" s="165">
        <v>45985</v>
      </c>
      <c r="U636" s="23" t="s">
        <v>70</v>
      </c>
      <c r="V636" s="24" t="s">
        <v>37</v>
      </c>
      <c r="W636" s="127"/>
      <c r="X636" s="281">
        <v>47300</v>
      </c>
      <c r="Z636" s="260"/>
      <c r="AA636" s="261"/>
      <c r="AB636" s="261"/>
      <c r="AC636" s="262"/>
      <c r="AD636" s="275">
        <f t="shared" si="46"/>
        <v>0</v>
      </c>
    </row>
    <row r="637" spans="1:30" ht="26.1" customHeight="1" x14ac:dyDescent="0.25">
      <c r="A637" s="10">
        <f t="shared" si="50"/>
        <v>632</v>
      </c>
      <c r="B637" s="11">
        <f t="shared" si="50"/>
        <v>27</v>
      </c>
      <c r="C637" s="12" t="s">
        <v>736</v>
      </c>
      <c r="D637" s="13" t="s">
        <v>1269</v>
      </c>
      <c r="E637" s="14" t="s">
        <v>67</v>
      </c>
      <c r="F637" s="15" t="s">
        <v>68</v>
      </c>
      <c r="G637" s="16" t="s">
        <v>64</v>
      </c>
      <c r="H637" s="235" t="s">
        <v>71</v>
      </c>
      <c r="I637" s="17" t="s">
        <v>765</v>
      </c>
      <c r="J637" s="228">
        <v>151621</v>
      </c>
      <c r="K637" s="18" t="s">
        <v>50</v>
      </c>
      <c r="L637" s="19" t="s">
        <v>51</v>
      </c>
      <c r="M637" s="213">
        <v>2020</v>
      </c>
      <c r="N637" s="20">
        <v>1300</v>
      </c>
      <c r="O637" s="185">
        <v>96</v>
      </c>
      <c r="P637" s="222">
        <v>5</v>
      </c>
      <c r="Q637" s="21">
        <v>44160</v>
      </c>
      <c r="R637" s="22">
        <v>45984</v>
      </c>
      <c r="S637" s="164">
        <v>45985</v>
      </c>
      <c r="T637" s="165">
        <v>45985</v>
      </c>
      <c r="U637" s="23" t="s">
        <v>70</v>
      </c>
      <c r="V637" s="24" t="s">
        <v>37</v>
      </c>
      <c r="W637" s="127"/>
      <c r="X637" s="281">
        <v>45800</v>
      </c>
      <c r="Z637" s="260"/>
      <c r="AA637" s="261"/>
      <c r="AB637" s="261"/>
      <c r="AC637" s="262"/>
      <c r="AD637" s="275">
        <f t="shared" si="46"/>
        <v>0</v>
      </c>
    </row>
    <row r="638" spans="1:30" ht="26.1" customHeight="1" x14ac:dyDescent="0.25">
      <c r="A638" s="10">
        <f t="shared" si="50"/>
        <v>633</v>
      </c>
      <c r="B638" s="11">
        <f t="shared" si="50"/>
        <v>28</v>
      </c>
      <c r="C638" s="12" t="s">
        <v>736</v>
      </c>
      <c r="D638" s="13" t="s">
        <v>1270</v>
      </c>
      <c r="E638" s="14" t="s">
        <v>67</v>
      </c>
      <c r="F638" s="15" t="s">
        <v>68</v>
      </c>
      <c r="G638" s="16" t="s">
        <v>64</v>
      </c>
      <c r="H638" s="235" t="s">
        <v>71</v>
      </c>
      <c r="I638" s="17" t="s">
        <v>766</v>
      </c>
      <c r="J638" s="228">
        <v>141566</v>
      </c>
      <c r="K638" s="18" t="s">
        <v>50</v>
      </c>
      <c r="L638" s="19" t="s">
        <v>51</v>
      </c>
      <c r="M638" s="213">
        <v>2020</v>
      </c>
      <c r="N638" s="20">
        <v>1300</v>
      </c>
      <c r="O638" s="185">
        <v>96</v>
      </c>
      <c r="P638" s="222">
        <v>5</v>
      </c>
      <c r="Q638" s="21">
        <v>44160</v>
      </c>
      <c r="R638" s="22">
        <v>45984</v>
      </c>
      <c r="S638" s="164">
        <v>45985</v>
      </c>
      <c r="T638" s="165">
        <v>45985</v>
      </c>
      <c r="U638" s="23" t="s">
        <v>70</v>
      </c>
      <c r="V638" s="24" t="s">
        <v>37</v>
      </c>
      <c r="W638" s="127"/>
      <c r="X638" s="281">
        <v>47100</v>
      </c>
      <c r="Z638" s="260"/>
      <c r="AA638" s="261"/>
      <c r="AB638" s="261"/>
      <c r="AC638" s="262"/>
      <c r="AD638" s="275">
        <f t="shared" si="46"/>
        <v>0</v>
      </c>
    </row>
    <row r="639" spans="1:30" ht="26.1" customHeight="1" x14ac:dyDescent="0.25">
      <c r="A639" s="10">
        <f t="shared" si="50"/>
        <v>634</v>
      </c>
      <c r="B639" s="11">
        <f t="shared" si="50"/>
        <v>29</v>
      </c>
      <c r="C639" s="12" t="s">
        <v>736</v>
      </c>
      <c r="D639" s="13" t="s">
        <v>1271</v>
      </c>
      <c r="E639" s="14" t="s">
        <v>67</v>
      </c>
      <c r="F639" s="15" t="s">
        <v>68</v>
      </c>
      <c r="G639" s="16" t="s">
        <v>64</v>
      </c>
      <c r="H639" s="235" t="s">
        <v>71</v>
      </c>
      <c r="I639" s="17" t="s">
        <v>767</v>
      </c>
      <c r="J639" s="228">
        <v>148878</v>
      </c>
      <c r="K639" s="18" t="s">
        <v>50</v>
      </c>
      <c r="L639" s="19" t="s">
        <v>51</v>
      </c>
      <c r="M639" s="213">
        <v>2020</v>
      </c>
      <c r="N639" s="20">
        <v>1300</v>
      </c>
      <c r="O639" s="185">
        <v>96</v>
      </c>
      <c r="P639" s="222">
        <v>5</v>
      </c>
      <c r="Q639" s="21">
        <v>44160</v>
      </c>
      <c r="R639" s="22">
        <v>45984</v>
      </c>
      <c r="S639" s="164">
        <v>45985</v>
      </c>
      <c r="T639" s="165">
        <v>45985</v>
      </c>
      <c r="U639" s="23" t="s">
        <v>70</v>
      </c>
      <c r="V639" s="24" t="s">
        <v>37</v>
      </c>
      <c r="W639" s="127"/>
      <c r="X639" s="281">
        <v>46200</v>
      </c>
      <c r="Z639" s="260"/>
      <c r="AA639" s="261"/>
      <c r="AB639" s="261"/>
      <c r="AC639" s="262"/>
      <c r="AD639" s="275">
        <f t="shared" si="46"/>
        <v>0</v>
      </c>
    </row>
    <row r="640" spans="1:30" ht="26.1" customHeight="1" x14ac:dyDescent="0.25">
      <c r="A640" s="10">
        <f t="shared" si="50"/>
        <v>635</v>
      </c>
      <c r="B640" s="11">
        <f t="shared" si="50"/>
        <v>30</v>
      </c>
      <c r="C640" s="12" t="s">
        <v>736</v>
      </c>
      <c r="D640" s="13" t="s">
        <v>1272</v>
      </c>
      <c r="E640" s="14" t="s">
        <v>67</v>
      </c>
      <c r="F640" s="15" t="s">
        <v>68</v>
      </c>
      <c r="G640" s="16" t="s">
        <v>64</v>
      </c>
      <c r="H640" s="235" t="s">
        <v>71</v>
      </c>
      <c r="I640" s="17" t="s">
        <v>768</v>
      </c>
      <c r="J640" s="228">
        <v>156152</v>
      </c>
      <c r="K640" s="18" t="s">
        <v>50</v>
      </c>
      <c r="L640" s="19" t="s">
        <v>51</v>
      </c>
      <c r="M640" s="213">
        <v>2020</v>
      </c>
      <c r="N640" s="20">
        <v>1300</v>
      </c>
      <c r="O640" s="185">
        <v>96</v>
      </c>
      <c r="P640" s="222">
        <v>5</v>
      </c>
      <c r="Q640" s="21">
        <v>44160</v>
      </c>
      <c r="R640" s="22">
        <v>45984</v>
      </c>
      <c r="S640" s="164">
        <v>45985</v>
      </c>
      <c r="T640" s="165">
        <v>45985</v>
      </c>
      <c r="U640" s="23" t="s">
        <v>70</v>
      </c>
      <c r="V640" s="24" t="s">
        <v>37</v>
      </c>
      <c r="W640" s="127"/>
      <c r="X640" s="281">
        <v>45300</v>
      </c>
      <c r="Z640" s="260"/>
      <c r="AA640" s="261"/>
      <c r="AB640" s="261"/>
      <c r="AC640" s="262"/>
      <c r="AD640" s="275">
        <f t="shared" si="46"/>
        <v>0</v>
      </c>
    </row>
    <row r="641" spans="1:30" ht="26.1" customHeight="1" x14ac:dyDescent="0.25">
      <c r="A641" s="10">
        <f t="shared" si="50"/>
        <v>636</v>
      </c>
      <c r="B641" s="11">
        <f t="shared" si="50"/>
        <v>31</v>
      </c>
      <c r="C641" s="12" t="s">
        <v>736</v>
      </c>
      <c r="D641" s="13" t="s">
        <v>1273</v>
      </c>
      <c r="E641" s="14" t="s">
        <v>67</v>
      </c>
      <c r="F641" s="15" t="s">
        <v>68</v>
      </c>
      <c r="G641" s="16" t="s">
        <v>64</v>
      </c>
      <c r="H641" s="235" t="s">
        <v>71</v>
      </c>
      <c r="I641" s="17" t="s">
        <v>769</v>
      </c>
      <c r="J641" s="228">
        <v>147970</v>
      </c>
      <c r="K641" s="18" t="s">
        <v>50</v>
      </c>
      <c r="L641" s="19" t="s">
        <v>51</v>
      </c>
      <c r="M641" s="213">
        <v>2020</v>
      </c>
      <c r="N641" s="20">
        <v>1300</v>
      </c>
      <c r="O641" s="185">
        <v>96</v>
      </c>
      <c r="P641" s="222">
        <v>5</v>
      </c>
      <c r="Q641" s="21">
        <v>44160</v>
      </c>
      <c r="R641" s="22">
        <v>45983</v>
      </c>
      <c r="S641" s="164">
        <v>45985</v>
      </c>
      <c r="T641" s="165">
        <v>45985</v>
      </c>
      <c r="U641" s="23" t="s">
        <v>70</v>
      </c>
      <c r="V641" s="24" t="s">
        <v>37</v>
      </c>
      <c r="W641" s="127"/>
      <c r="X641" s="281">
        <v>46300</v>
      </c>
      <c r="Z641" s="260"/>
      <c r="AA641" s="261"/>
      <c r="AB641" s="261"/>
      <c r="AC641" s="262"/>
      <c r="AD641" s="275">
        <f t="shared" si="46"/>
        <v>0</v>
      </c>
    </row>
    <row r="642" spans="1:30" ht="26.1" customHeight="1" x14ac:dyDescent="0.25">
      <c r="A642" s="10">
        <f t="shared" si="50"/>
        <v>637</v>
      </c>
      <c r="B642" s="11">
        <f t="shared" si="50"/>
        <v>32</v>
      </c>
      <c r="C642" s="12" t="s">
        <v>736</v>
      </c>
      <c r="D642" s="13" t="s">
        <v>1274</v>
      </c>
      <c r="E642" s="14" t="s">
        <v>67</v>
      </c>
      <c r="F642" s="15" t="s">
        <v>68</v>
      </c>
      <c r="G642" s="16" t="s">
        <v>64</v>
      </c>
      <c r="H642" s="235" t="s">
        <v>71</v>
      </c>
      <c r="I642" s="17" t="s">
        <v>770</v>
      </c>
      <c r="J642" s="228">
        <v>164300</v>
      </c>
      <c r="K642" s="18" t="s">
        <v>50</v>
      </c>
      <c r="L642" s="19" t="s">
        <v>51</v>
      </c>
      <c r="M642" s="213">
        <v>2020</v>
      </c>
      <c r="N642" s="20">
        <v>1300</v>
      </c>
      <c r="O642" s="185">
        <v>96</v>
      </c>
      <c r="P642" s="222">
        <v>5</v>
      </c>
      <c r="Q642" s="21">
        <v>44160</v>
      </c>
      <c r="R642" s="22">
        <v>45984</v>
      </c>
      <c r="S642" s="164">
        <v>45985</v>
      </c>
      <c r="T642" s="165">
        <v>45985</v>
      </c>
      <c r="U642" s="23" t="s">
        <v>70</v>
      </c>
      <c r="V642" s="24" t="s">
        <v>37</v>
      </c>
      <c r="W642" s="127"/>
      <c r="X642" s="281">
        <v>44300</v>
      </c>
      <c r="Z642" s="260"/>
      <c r="AA642" s="261"/>
      <c r="AB642" s="261"/>
      <c r="AC642" s="262"/>
      <c r="AD642" s="275">
        <f t="shared" si="46"/>
        <v>0</v>
      </c>
    </row>
    <row r="643" spans="1:30" ht="26.1" customHeight="1" x14ac:dyDescent="0.25">
      <c r="A643" s="10">
        <f t="shared" si="50"/>
        <v>638</v>
      </c>
      <c r="B643" s="11">
        <f t="shared" si="50"/>
        <v>33</v>
      </c>
      <c r="C643" s="12" t="s">
        <v>736</v>
      </c>
      <c r="D643" s="13" t="s">
        <v>1275</v>
      </c>
      <c r="E643" s="14" t="s">
        <v>67</v>
      </c>
      <c r="F643" s="15" t="s">
        <v>68</v>
      </c>
      <c r="G643" s="16" t="s">
        <v>64</v>
      </c>
      <c r="H643" s="235" t="s">
        <v>71</v>
      </c>
      <c r="I643" s="17" t="s">
        <v>771</v>
      </c>
      <c r="J643" s="228">
        <v>67745</v>
      </c>
      <c r="K643" s="18" t="s">
        <v>50</v>
      </c>
      <c r="L643" s="19" t="s">
        <v>51</v>
      </c>
      <c r="M643" s="213">
        <v>2020</v>
      </c>
      <c r="N643" s="20">
        <v>1300</v>
      </c>
      <c r="O643" s="185">
        <v>96</v>
      </c>
      <c r="P643" s="222">
        <v>5</v>
      </c>
      <c r="Q643" s="21">
        <v>44160</v>
      </c>
      <c r="R643" s="22">
        <v>45985</v>
      </c>
      <c r="S643" s="164">
        <v>45985</v>
      </c>
      <c r="T643" s="165">
        <v>45985</v>
      </c>
      <c r="U643" s="23" t="s">
        <v>70</v>
      </c>
      <c r="V643" s="24" t="s">
        <v>37</v>
      </c>
      <c r="W643" s="127"/>
      <c r="X643" s="281">
        <v>56100</v>
      </c>
      <c r="Z643" s="260"/>
      <c r="AA643" s="261"/>
      <c r="AB643" s="261"/>
      <c r="AC643" s="262"/>
      <c r="AD643" s="275">
        <f t="shared" si="46"/>
        <v>0</v>
      </c>
    </row>
    <row r="644" spans="1:30" ht="26.1" customHeight="1" x14ac:dyDescent="0.25">
      <c r="A644" s="10">
        <f t="shared" si="50"/>
        <v>639</v>
      </c>
      <c r="B644" s="11">
        <f t="shared" si="50"/>
        <v>34</v>
      </c>
      <c r="C644" s="12" t="s">
        <v>736</v>
      </c>
      <c r="D644" s="13" t="s">
        <v>1276</v>
      </c>
      <c r="E644" s="14" t="s">
        <v>67</v>
      </c>
      <c r="F644" s="15" t="s">
        <v>68</v>
      </c>
      <c r="G644" s="16" t="s">
        <v>64</v>
      </c>
      <c r="H644" s="235" t="s">
        <v>71</v>
      </c>
      <c r="I644" s="17" t="s">
        <v>772</v>
      </c>
      <c r="J644" s="228">
        <v>67630</v>
      </c>
      <c r="K644" s="18" t="s">
        <v>50</v>
      </c>
      <c r="L644" s="19" t="s">
        <v>51</v>
      </c>
      <c r="M644" s="213">
        <v>2020</v>
      </c>
      <c r="N644" s="20">
        <v>1300</v>
      </c>
      <c r="O644" s="185">
        <v>96</v>
      </c>
      <c r="P644" s="222">
        <v>5</v>
      </c>
      <c r="Q644" s="21">
        <v>44160</v>
      </c>
      <c r="R644" s="22">
        <v>45985</v>
      </c>
      <c r="S644" s="164">
        <v>45985</v>
      </c>
      <c r="T644" s="165">
        <v>45985</v>
      </c>
      <c r="U644" s="23" t="s">
        <v>70</v>
      </c>
      <c r="V644" s="24" t="s">
        <v>37</v>
      </c>
      <c r="W644" s="127"/>
      <c r="X644" s="281">
        <v>56100</v>
      </c>
      <c r="Z644" s="260"/>
      <c r="AA644" s="261"/>
      <c r="AB644" s="261"/>
      <c r="AC644" s="262"/>
      <c r="AD644" s="275">
        <f t="shared" si="46"/>
        <v>0</v>
      </c>
    </row>
    <row r="645" spans="1:30" ht="26.1" customHeight="1" x14ac:dyDescent="0.25">
      <c r="A645" s="10">
        <f t="shared" si="50"/>
        <v>640</v>
      </c>
      <c r="B645" s="11">
        <f t="shared" si="50"/>
        <v>35</v>
      </c>
      <c r="C645" s="12" t="s">
        <v>736</v>
      </c>
      <c r="D645" s="13" t="s">
        <v>1075</v>
      </c>
      <c r="E645" s="14" t="s">
        <v>67</v>
      </c>
      <c r="F645" s="15" t="s">
        <v>68</v>
      </c>
      <c r="G645" s="16" t="s">
        <v>64</v>
      </c>
      <c r="H645" s="235" t="s">
        <v>71</v>
      </c>
      <c r="I645" s="17" t="s">
        <v>752</v>
      </c>
      <c r="J645" s="228">
        <v>129214</v>
      </c>
      <c r="K645" s="18" t="s">
        <v>50</v>
      </c>
      <c r="L645" s="19" t="s">
        <v>51</v>
      </c>
      <c r="M645" s="213">
        <v>2018</v>
      </c>
      <c r="N645" s="20">
        <v>1600</v>
      </c>
      <c r="O645" s="185">
        <v>84</v>
      </c>
      <c r="P645" s="222">
        <v>5</v>
      </c>
      <c r="Q645" s="21">
        <v>43446</v>
      </c>
      <c r="R645" s="22">
        <v>45994</v>
      </c>
      <c r="S645" s="164">
        <v>45996</v>
      </c>
      <c r="T645" s="165">
        <v>45996</v>
      </c>
      <c r="U645" s="23" t="s">
        <v>52</v>
      </c>
      <c r="V645" s="24" t="s">
        <v>101</v>
      </c>
      <c r="W645" s="127"/>
      <c r="X645" s="281">
        <v>42400</v>
      </c>
      <c r="Z645" s="260"/>
      <c r="AA645" s="261"/>
      <c r="AB645" s="261"/>
      <c r="AC645" s="262"/>
      <c r="AD645" s="275">
        <f t="shared" si="46"/>
        <v>0</v>
      </c>
    </row>
    <row r="646" spans="1:30" ht="26.1" customHeight="1" x14ac:dyDescent="0.25">
      <c r="A646" s="10">
        <f t="shared" si="50"/>
        <v>641</v>
      </c>
      <c r="B646" s="11">
        <f t="shared" si="50"/>
        <v>36</v>
      </c>
      <c r="C646" s="12" t="s">
        <v>736</v>
      </c>
      <c r="D646" s="13" t="s">
        <v>1076</v>
      </c>
      <c r="E646" s="14" t="s">
        <v>67</v>
      </c>
      <c r="F646" s="15" t="s">
        <v>68</v>
      </c>
      <c r="G646" s="16" t="s">
        <v>64</v>
      </c>
      <c r="H646" s="235" t="s">
        <v>71</v>
      </c>
      <c r="I646" s="17" t="s">
        <v>753</v>
      </c>
      <c r="J646" s="228">
        <v>153543</v>
      </c>
      <c r="K646" s="18" t="s">
        <v>50</v>
      </c>
      <c r="L646" s="19" t="s">
        <v>51</v>
      </c>
      <c r="M646" s="213">
        <v>2018</v>
      </c>
      <c r="N646" s="20">
        <v>1600</v>
      </c>
      <c r="O646" s="185">
        <v>84</v>
      </c>
      <c r="P646" s="222">
        <v>5</v>
      </c>
      <c r="Q646" s="21">
        <v>43440</v>
      </c>
      <c r="R646" s="22">
        <v>45990</v>
      </c>
      <c r="S646" s="164">
        <v>45996</v>
      </c>
      <c r="T646" s="165">
        <v>45996</v>
      </c>
      <c r="U646" s="23" t="s">
        <v>52</v>
      </c>
      <c r="V646" s="24" t="s">
        <v>101</v>
      </c>
      <c r="W646" s="127"/>
      <c r="X646" s="281">
        <v>40300</v>
      </c>
      <c r="Z646" s="260"/>
      <c r="AA646" s="261"/>
      <c r="AB646" s="261"/>
      <c r="AC646" s="262"/>
      <c r="AD646" s="275">
        <f t="shared" ref="AD646:AD688" si="51">SUM(Z646:AC646)</f>
        <v>0</v>
      </c>
    </row>
    <row r="647" spans="1:30" ht="26.1" customHeight="1" x14ac:dyDescent="0.25">
      <c r="A647" s="10">
        <f t="shared" si="50"/>
        <v>642</v>
      </c>
      <c r="B647" s="11">
        <f t="shared" si="50"/>
        <v>37</v>
      </c>
      <c r="C647" s="12" t="s">
        <v>736</v>
      </c>
      <c r="D647" s="13" t="s">
        <v>1077</v>
      </c>
      <c r="E647" s="14" t="s">
        <v>67</v>
      </c>
      <c r="F647" s="15" t="s">
        <v>68</v>
      </c>
      <c r="G647" s="16" t="s">
        <v>64</v>
      </c>
      <c r="H647" s="235" t="s">
        <v>71</v>
      </c>
      <c r="I647" s="17" t="s">
        <v>754</v>
      </c>
      <c r="J647" s="228">
        <v>135237</v>
      </c>
      <c r="K647" s="18" t="s">
        <v>50</v>
      </c>
      <c r="L647" s="19" t="s">
        <v>51</v>
      </c>
      <c r="M647" s="213">
        <v>2018</v>
      </c>
      <c r="N647" s="20">
        <v>1600</v>
      </c>
      <c r="O647" s="185">
        <v>84</v>
      </c>
      <c r="P647" s="222">
        <v>5</v>
      </c>
      <c r="Q647" s="21">
        <v>43440</v>
      </c>
      <c r="R647" s="22">
        <v>45982</v>
      </c>
      <c r="S647" s="164">
        <v>45996</v>
      </c>
      <c r="T647" s="165">
        <v>45996</v>
      </c>
      <c r="U647" s="23" t="s">
        <v>52</v>
      </c>
      <c r="V647" s="24" t="s">
        <v>101</v>
      </c>
      <c r="W647" s="127"/>
      <c r="X647" s="281">
        <v>41900</v>
      </c>
      <c r="Z647" s="260"/>
      <c r="AA647" s="261"/>
      <c r="AB647" s="261"/>
      <c r="AC647" s="262"/>
      <c r="AD647" s="275">
        <f t="shared" si="51"/>
        <v>0</v>
      </c>
    </row>
    <row r="648" spans="1:30" ht="26.1" customHeight="1" x14ac:dyDescent="0.25">
      <c r="A648" s="10">
        <f t="shared" si="50"/>
        <v>643</v>
      </c>
      <c r="B648" s="11">
        <f t="shared" si="50"/>
        <v>38</v>
      </c>
      <c r="C648" s="12" t="s">
        <v>736</v>
      </c>
      <c r="D648" s="13" t="s">
        <v>1078</v>
      </c>
      <c r="E648" s="14" t="s">
        <v>67</v>
      </c>
      <c r="F648" s="15" t="s">
        <v>68</v>
      </c>
      <c r="G648" s="16" t="s">
        <v>64</v>
      </c>
      <c r="H648" s="235" t="s">
        <v>71</v>
      </c>
      <c r="I648" s="17" t="s">
        <v>755</v>
      </c>
      <c r="J648" s="228">
        <v>126013</v>
      </c>
      <c r="K648" s="18" t="s">
        <v>50</v>
      </c>
      <c r="L648" s="19" t="s">
        <v>51</v>
      </c>
      <c r="M648" s="213">
        <v>2018</v>
      </c>
      <c r="N648" s="20">
        <v>1600</v>
      </c>
      <c r="O648" s="185">
        <v>84</v>
      </c>
      <c r="P648" s="222">
        <v>5</v>
      </c>
      <c r="Q648" s="21">
        <v>43440</v>
      </c>
      <c r="R648" s="22">
        <v>45989</v>
      </c>
      <c r="S648" s="164">
        <v>45996</v>
      </c>
      <c r="T648" s="165">
        <v>45996</v>
      </c>
      <c r="U648" s="23" t="s">
        <v>52</v>
      </c>
      <c r="V648" s="24" t="s">
        <v>101</v>
      </c>
      <c r="W648" s="127"/>
      <c r="X648" s="281">
        <v>42700</v>
      </c>
      <c r="Z648" s="260"/>
      <c r="AA648" s="261"/>
      <c r="AB648" s="261"/>
      <c r="AC648" s="262"/>
      <c r="AD648" s="275">
        <f t="shared" si="51"/>
        <v>0</v>
      </c>
    </row>
    <row r="649" spans="1:30" ht="26.1" customHeight="1" x14ac:dyDescent="0.25">
      <c r="A649" s="10">
        <f t="shared" ref="A649:B664" si="52">A648+1</f>
        <v>644</v>
      </c>
      <c r="B649" s="11">
        <f t="shared" si="52"/>
        <v>39</v>
      </c>
      <c r="C649" s="12" t="s">
        <v>736</v>
      </c>
      <c r="D649" s="13" t="s">
        <v>853</v>
      </c>
      <c r="E649" s="14" t="s">
        <v>738</v>
      </c>
      <c r="F649" s="15" t="s">
        <v>739</v>
      </c>
      <c r="G649" s="16" t="s">
        <v>64</v>
      </c>
      <c r="H649" s="235" t="s">
        <v>71</v>
      </c>
      <c r="I649" s="17" t="s">
        <v>740</v>
      </c>
      <c r="J649" s="228">
        <v>193000</v>
      </c>
      <c r="K649" s="18" t="s">
        <v>50</v>
      </c>
      <c r="L649" s="19" t="s">
        <v>196</v>
      </c>
      <c r="M649" s="213">
        <v>2010</v>
      </c>
      <c r="N649" s="20">
        <v>1600</v>
      </c>
      <c r="O649" s="185">
        <v>78</v>
      </c>
      <c r="P649" s="222">
        <v>5</v>
      </c>
      <c r="Q649" s="21">
        <v>40529</v>
      </c>
      <c r="R649" s="22">
        <v>45996</v>
      </c>
      <c r="S649" s="164">
        <v>46007</v>
      </c>
      <c r="T649" s="165">
        <v>46007</v>
      </c>
      <c r="U649" s="23" t="s">
        <v>70</v>
      </c>
      <c r="V649" s="24" t="s">
        <v>97</v>
      </c>
      <c r="W649" s="127"/>
      <c r="X649" s="281">
        <v>26900</v>
      </c>
      <c r="Z649" s="260"/>
      <c r="AA649" s="261"/>
      <c r="AB649" s="261"/>
      <c r="AC649" s="262"/>
      <c r="AD649" s="275">
        <f t="shared" si="51"/>
        <v>0</v>
      </c>
    </row>
    <row r="650" spans="1:30" ht="26.1" customHeight="1" x14ac:dyDescent="0.25">
      <c r="A650" s="10">
        <f t="shared" si="52"/>
        <v>645</v>
      </c>
      <c r="B650" s="11">
        <f t="shared" si="52"/>
        <v>40</v>
      </c>
      <c r="C650" s="12" t="s">
        <v>736</v>
      </c>
      <c r="D650" s="13" t="s">
        <v>854</v>
      </c>
      <c r="E650" s="14" t="s">
        <v>738</v>
      </c>
      <c r="F650" s="15" t="s">
        <v>739</v>
      </c>
      <c r="G650" s="16" t="s">
        <v>64</v>
      </c>
      <c r="H650" s="235" t="s">
        <v>71</v>
      </c>
      <c r="I650" s="17" t="s">
        <v>741</v>
      </c>
      <c r="J650" s="228">
        <v>159985</v>
      </c>
      <c r="K650" s="18" t="s">
        <v>50</v>
      </c>
      <c r="L650" s="19" t="s">
        <v>196</v>
      </c>
      <c r="M650" s="213">
        <v>2010</v>
      </c>
      <c r="N650" s="20">
        <v>1600</v>
      </c>
      <c r="O650" s="185">
        <v>78</v>
      </c>
      <c r="P650" s="222">
        <v>5</v>
      </c>
      <c r="Q650" s="21">
        <v>40529</v>
      </c>
      <c r="R650" s="22">
        <v>45990</v>
      </c>
      <c r="S650" s="164">
        <v>46007</v>
      </c>
      <c r="T650" s="165">
        <v>46007</v>
      </c>
      <c r="U650" s="23" t="s">
        <v>70</v>
      </c>
      <c r="V650" s="24" t="s">
        <v>97</v>
      </c>
      <c r="W650" s="127"/>
      <c r="X650" s="281">
        <v>28200</v>
      </c>
      <c r="Z650" s="260"/>
      <c r="AA650" s="261"/>
      <c r="AB650" s="261"/>
      <c r="AC650" s="262"/>
      <c r="AD650" s="275">
        <f t="shared" si="51"/>
        <v>0</v>
      </c>
    </row>
    <row r="651" spans="1:30" ht="26.1" customHeight="1" x14ac:dyDescent="0.25">
      <c r="A651" s="10">
        <f t="shared" si="52"/>
        <v>646</v>
      </c>
      <c r="B651" s="11">
        <f t="shared" si="52"/>
        <v>41</v>
      </c>
      <c r="C651" s="12" t="s">
        <v>736</v>
      </c>
      <c r="D651" s="13" t="s">
        <v>886</v>
      </c>
      <c r="E651" s="14" t="s">
        <v>387</v>
      </c>
      <c r="F651" s="15" t="s">
        <v>137</v>
      </c>
      <c r="G651" s="16" t="s">
        <v>64</v>
      </c>
      <c r="H651" s="235" t="s">
        <v>71</v>
      </c>
      <c r="I651" s="17" t="s">
        <v>743</v>
      </c>
      <c r="J651" s="228">
        <v>152632</v>
      </c>
      <c r="K651" s="18" t="s">
        <v>50</v>
      </c>
      <c r="L651" s="19" t="s">
        <v>196</v>
      </c>
      <c r="M651" s="213">
        <v>2013</v>
      </c>
      <c r="N651" s="20">
        <v>1600</v>
      </c>
      <c r="O651" s="185">
        <v>88</v>
      </c>
      <c r="P651" s="222">
        <v>5</v>
      </c>
      <c r="Q651" s="21">
        <v>41628</v>
      </c>
      <c r="R651" s="22">
        <v>45993</v>
      </c>
      <c r="S651" s="164">
        <v>46010</v>
      </c>
      <c r="T651" s="165">
        <v>46010</v>
      </c>
      <c r="U651" s="23" t="s">
        <v>70</v>
      </c>
      <c r="V651" s="24" t="s">
        <v>97</v>
      </c>
      <c r="W651" s="127"/>
      <c r="X651" s="281">
        <v>26100</v>
      </c>
      <c r="Z651" s="260"/>
      <c r="AA651" s="261"/>
      <c r="AB651" s="261"/>
      <c r="AC651" s="262"/>
      <c r="AD651" s="275">
        <f t="shared" si="51"/>
        <v>0</v>
      </c>
    </row>
    <row r="652" spans="1:30" ht="26.1" customHeight="1" x14ac:dyDescent="0.25">
      <c r="A652" s="10">
        <f t="shared" si="52"/>
        <v>647</v>
      </c>
      <c r="B652" s="11">
        <f t="shared" si="52"/>
        <v>42</v>
      </c>
      <c r="C652" s="12" t="s">
        <v>736</v>
      </c>
      <c r="D652" s="13" t="s">
        <v>887</v>
      </c>
      <c r="E652" s="14" t="s">
        <v>387</v>
      </c>
      <c r="F652" s="15" t="s">
        <v>137</v>
      </c>
      <c r="G652" s="16" t="s">
        <v>64</v>
      </c>
      <c r="H652" s="235" t="s">
        <v>71</v>
      </c>
      <c r="I652" s="17" t="s">
        <v>744</v>
      </c>
      <c r="J652" s="228">
        <v>140134</v>
      </c>
      <c r="K652" s="18" t="s">
        <v>50</v>
      </c>
      <c r="L652" s="19" t="s">
        <v>196</v>
      </c>
      <c r="M652" s="213">
        <v>2013</v>
      </c>
      <c r="N652" s="20">
        <v>1600</v>
      </c>
      <c r="O652" s="185">
        <v>88</v>
      </c>
      <c r="P652" s="222">
        <v>5</v>
      </c>
      <c r="Q652" s="21">
        <v>41628</v>
      </c>
      <c r="R652" s="22">
        <v>45993</v>
      </c>
      <c r="S652" s="164">
        <v>46010</v>
      </c>
      <c r="T652" s="165">
        <v>46010</v>
      </c>
      <c r="U652" s="23" t="s">
        <v>70</v>
      </c>
      <c r="V652" s="24" t="s">
        <v>97</v>
      </c>
      <c r="W652" s="127"/>
      <c r="X652" s="281">
        <v>26600</v>
      </c>
      <c r="Z652" s="260"/>
      <c r="AA652" s="261"/>
      <c r="AB652" s="261"/>
      <c r="AC652" s="262"/>
      <c r="AD652" s="275">
        <f t="shared" si="51"/>
        <v>0</v>
      </c>
    </row>
    <row r="653" spans="1:30" ht="26.1" customHeight="1" x14ac:dyDescent="0.25">
      <c r="A653" s="10">
        <f t="shared" si="52"/>
        <v>648</v>
      </c>
      <c r="B653" s="11">
        <f t="shared" si="52"/>
        <v>43</v>
      </c>
      <c r="C653" s="12" t="s">
        <v>736</v>
      </c>
      <c r="D653" s="13" t="s">
        <v>888</v>
      </c>
      <c r="E653" s="14" t="s">
        <v>387</v>
      </c>
      <c r="F653" s="15" t="s">
        <v>137</v>
      </c>
      <c r="G653" s="16" t="s">
        <v>64</v>
      </c>
      <c r="H653" s="235" t="s">
        <v>71</v>
      </c>
      <c r="I653" s="17" t="s">
        <v>745</v>
      </c>
      <c r="J653" s="228">
        <v>165300</v>
      </c>
      <c r="K653" s="18" t="s">
        <v>50</v>
      </c>
      <c r="L653" s="19" t="s">
        <v>196</v>
      </c>
      <c r="M653" s="213">
        <v>2013</v>
      </c>
      <c r="N653" s="20">
        <v>1600</v>
      </c>
      <c r="O653" s="185">
        <v>88</v>
      </c>
      <c r="P653" s="222">
        <v>5</v>
      </c>
      <c r="Q653" s="21">
        <v>41628</v>
      </c>
      <c r="R653" s="22">
        <v>45996</v>
      </c>
      <c r="S653" s="164">
        <v>46010</v>
      </c>
      <c r="T653" s="165">
        <v>46010</v>
      </c>
      <c r="U653" s="23" t="s">
        <v>70</v>
      </c>
      <c r="V653" s="24" t="s">
        <v>97</v>
      </c>
      <c r="W653" s="127"/>
      <c r="X653" s="281">
        <v>25600</v>
      </c>
      <c r="Z653" s="260"/>
      <c r="AA653" s="261"/>
      <c r="AB653" s="261"/>
      <c r="AC653" s="262"/>
      <c r="AD653" s="275">
        <f t="shared" si="51"/>
        <v>0</v>
      </c>
    </row>
    <row r="654" spans="1:30" ht="26.1" customHeight="1" x14ac:dyDescent="0.25">
      <c r="A654" s="10">
        <f t="shared" si="52"/>
        <v>649</v>
      </c>
      <c r="B654" s="11">
        <f t="shared" si="52"/>
        <v>44</v>
      </c>
      <c r="C654" s="12" t="s">
        <v>736</v>
      </c>
      <c r="D654" s="13" t="s">
        <v>889</v>
      </c>
      <c r="E654" s="14" t="s">
        <v>387</v>
      </c>
      <c r="F654" s="15" t="s">
        <v>137</v>
      </c>
      <c r="G654" s="16" t="s">
        <v>64</v>
      </c>
      <c r="H654" s="235" t="s">
        <v>71</v>
      </c>
      <c r="I654" s="17" t="s">
        <v>746</v>
      </c>
      <c r="J654" s="228">
        <v>168366</v>
      </c>
      <c r="K654" s="18" t="s">
        <v>50</v>
      </c>
      <c r="L654" s="19" t="s">
        <v>196</v>
      </c>
      <c r="M654" s="213">
        <v>2013</v>
      </c>
      <c r="N654" s="20">
        <v>1600</v>
      </c>
      <c r="O654" s="185">
        <v>88</v>
      </c>
      <c r="P654" s="222">
        <v>5</v>
      </c>
      <c r="Q654" s="21">
        <v>41628</v>
      </c>
      <c r="R654" s="22">
        <v>45989</v>
      </c>
      <c r="S654" s="164">
        <v>46010</v>
      </c>
      <c r="T654" s="165">
        <v>46010</v>
      </c>
      <c r="U654" s="23" t="s">
        <v>70</v>
      </c>
      <c r="V654" s="24" t="s">
        <v>97</v>
      </c>
      <c r="W654" s="127"/>
      <c r="X654" s="281">
        <v>25500</v>
      </c>
      <c r="Z654" s="260"/>
      <c r="AA654" s="261"/>
      <c r="AB654" s="261"/>
      <c r="AC654" s="262"/>
      <c r="AD654" s="275">
        <f t="shared" si="51"/>
        <v>0</v>
      </c>
    </row>
    <row r="655" spans="1:30" ht="26.1" customHeight="1" x14ac:dyDescent="0.25">
      <c r="A655" s="10">
        <f t="shared" si="52"/>
        <v>650</v>
      </c>
      <c r="B655" s="11">
        <f t="shared" si="52"/>
        <v>45</v>
      </c>
      <c r="C655" s="12" t="s">
        <v>736</v>
      </c>
      <c r="D655" s="13" t="s">
        <v>890</v>
      </c>
      <c r="E655" s="14" t="s">
        <v>387</v>
      </c>
      <c r="F655" s="15" t="s">
        <v>137</v>
      </c>
      <c r="G655" s="16" t="s">
        <v>64</v>
      </c>
      <c r="H655" s="235" t="s">
        <v>71</v>
      </c>
      <c r="I655" s="17" t="s">
        <v>747</v>
      </c>
      <c r="J655" s="228">
        <v>129838</v>
      </c>
      <c r="K655" s="18" t="s">
        <v>50</v>
      </c>
      <c r="L655" s="19" t="s">
        <v>196</v>
      </c>
      <c r="M655" s="213">
        <v>2013</v>
      </c>
      <c r="N655" s="20">
        <v>1600</v>
      </c>
      <c r="O655" s="185">
        <v>88</v>
      </c>
      <c r="P655" s="222">
        <v>5</v>
      </c>
      <c r="Q655" s="21">
        <v>41628</v>
      </c>
      <c r="R655" s="22">
        <v>45993</v>
      </c>
      <c r="S655" s="164">
        <v>46010</v>
      </c>
      <c r="T655" s="165">
        <v>46010</v>
      </c>
      <c r="U655" s="23" t="s">
        <v>70</v>
      </c>
      <c r="V655" s="24" t="s">
        <v>97</v>
      </c>
      <c r="W655" s="127"/>
      <c r="X655" s="281">
        <v>27000</v>
      </c>
      <c r="Z655" s="260"/>
      <c r="AA655" s="261"/>
      <c r="AB655" s="261"/>
      <c r="AC655" s="262"/>
      <c r="AD655" s="275">
        <f t="shared" si="51"/>
        <v>0</v>
      </c>
    </row>
    <row r="656" spans="1:30" ht="26.1" customHeight="1" x14ac:dyDescent="0.25">
      <c r="A656" s="10">
        <f t="shared" si="52"/>
        <v>651</v>
      </c>
      <c r="B656" s="11">
        <f t="shared" si="52"/>
        <v>46</v>
      </c>
      <c r="C656" s="12" t="s">
        <v>736</v>
      </c>
      <c r="D656" s="13" t="s">
        <v>891</v>
      </c>
      <c r="E656" s="14" t="s">
        <v>387</v>
      </c>
      <c r="F656" s="15" t="s">
        <v>137</v>
      </c>
      <c r="G656" s="16" t="s">
        <v>64</v>
      </c>
      <c r="H656" s="235" t="s">
        <v>71</v>
      </c>
      <c r="I656" s="17" t="s">
        <v>748</v>
      </c>
      <c r="J656" s="228">
        <v>161114</v>
      </c>
      <c r="K656" s="18" t="s">
        <v>50</v>
      </c>
      <c r="L656" s="19" t="s">
        <v>196</v>
      </c>
      <c r="M656" s="213">
        <v>2013</v>
      </c>
      <c r="N656" s="20">
        <v>1600</v>
      </c>
      <c r="O656" s="185">
        <v>88</v>
      </c>
      <c r="P656" s="222">
        <v>5</v>
      </c>
      <c r="Q656" s="21">
        <v>41628</v>
      </c>
      <c r="R656" s="22">
        <v>45995</v>
      </c>
      <c r="S656" s="164">
        <v>46010</v>
      </c>
      <c r="T656" s="165">
        <v>46010</v>
      </c>
      <c r="U656" s="23" t="s">
        <v>70</v>
      </c>
      <c r="V656" s="24" t="s">
        <v>97</v>
      </c>
      <c r="W656" s="127"/>
      <c r="X656" s="281">
        <v>25800</v>
      </c>
      <c r="Z656" s="260"/>
      <c r="AA656" s="261"/>
      <c r="AB656" s="261"/>
      <c r="AC656" s="262"/>
      <c r="AD656" s="275">
        <f t="shared" si="51"/>
        <v>0</v>
      </c>
    </row>
    <row r="657" spans="1:30" ht="26.1" customHeight="1" x14ac:dyDescent="0.25">
      <c r="A657" s="10">
        <f t="shared" si="52"/>
        <v>652</v>
      </c>
      <c r="B657" s="11">
        <f t="shared" si="52"/>
        <v>47</v>
      </c>
      <c r="C657" s="12" t="s">
        <v>736</v>
      </c>
      <c r="D657" s="13" t="s">
        <v>1523</v>
      </c>
      <c r="E657" s="14" t="s">
        <v>67</v>
      </c>
      <c r="F657" s="15" t="s">
        <v>68</v>
      </c>
      <c r="G657" s="16" t="s">
        <v>64</v>
      </c>
      <c r="H657" s="235" t="s">
        <v>71</v>
      </c>
      <c r="I657" s="17" t="s">
        <v>788</v>
      </c>
      <c r="J657" s="228">
        <v>749</v>
      </c>
      <c r="K657" s="18" t="s">
        <v>131</v>
      </c>
      <c r="L657" s="19" t="s">
        <v>51</v>
      </c>
      <c r="M657" s="213">
        <v>2024</v>
      </c>
      <c r="N657" s="20">
        <v>1.2</v>
      </c>
      <c r="O657" s="185">
        <v>96</v>
      </c>
      <c r="P657" s="222">
        <v>5</v>
      </c>
      <c r="Q657" s="21">
        <v>45638</v>
      </c>
      <c r="R657" s="22">
        <v>46733</v>
      </c>
      <c r="S657" s="164">
        <v>46002</v>
      </c>
      <c r="T657" s="165">
        <v>46002</v>
      </c>
      <c r="U657" s="23" t="s">
        <v>73</v>
      </c>
      <c r="V657" s="24" t="s">
        <v>91</v>
      </c>
      <c r="W657" s="127"/>
      <c r="X657" s="281">
        <v>97000</v>
      </c>
      <c r="Z657" s="260"/>
      <c r="AA657" s="261"/>
      <c r="AB657" s="261"/>
      <c r="AC657" s="262"/>
      <c r="AD657" s="275">
        <f t="shared" si="51"/>
        <v>0</v>
      </c>
    </row>
    <row r="658" spans="1:30" ht="26.1" customHeight="1" x14ac:dyDescent="0.25">
      <c r="A658" s="10">
        <f t="shared" si="52"/>
        <v>653</v>
      </c>
      <c r="B658" s="11">
        <f t="shared" si="52"/>
        <v>48</v>
      </c>
      <c r="C658" s="12" t="s">
        <v>736</v>
      </c>
      <c r="D658" s="13" t="s">
        <v>1524</v>
      </c>
      <c r="E658" s="14" t="s">
        <v>67</v>
      </c>
      <c r="F658" s="15" t="s">
        <v>68</v>
      </c>
      <c r="G658" s="16" t="s">
        <v>64</v>
      </c>
      <c r="H658" s="235" t="s">
        <v>71</v>
      </c>
      <c r="I658" s="17" t="s">
        <v>789</v>
      </c>
      <c r="J658" s="228">
        <v>586</v>
      </c>
      <c r="K658" s="18" t="s">
        <v>131</v>
      </c>
      <c r="L658" s="19" t="s">
        <v>51</v>
      </c>
      <c r="M658" s="213">
        <v>2024</v>
      </c>
      <c r="N658" s="20">
        <v>1.2</v>
      </c>
      <c r="O658" s="185">
        <v>96</v>
      </c>
      <c r="P658" s="222">
        <v>5</v>
      </c>
      <c r="Q658" s="21">
        <v>45638</v>
      </c>
      <c r="R658" s="22">
        <v>46733</v>
      </c>
      <c r="S658" s="164">
        <v>46002</v>
      </c>
      <c r="T658" s="165">
        <v>46002</v>
      </c>
      <c r="U658" s="23" t="s">
        <v>73</v>
      </c>
      <c r="V658" s="24" t="s">
        <v>91</v>
      </c>
      <c r="W658" s="127"/>
      <c r="X658" s="281">
        <v>97000</v>
      </c>
      <c r="Z658" s="260"/>
      <c r="AA658" s="261"/>
      <c r="AB658" s="261"/>
      <c r="AC658" s="262"/>
      <c r="AD658" s="275">
        <f t="shared" si="51"/>
        <v>0</v>
      </c>
    </row>
    <row r="659" spans="1:30" ht="26.1" customHeight="1" x14ac:dyDescent="0.25">
      <c r="A659" s="10">
        <f t="shared" si="52"/>
        <v>654</v>
      </c>
      <c r="B659" s="11">
        <f t="shared" si="52"/>
        <v>49</v>
      </c>
      <c r="C659" s="42" t="s">
        <v>736</v>
      </c>
      <c r="D659" s="43" t="s">
        <v>892</v>
      </c>
      <c r="E659" s="44" t="s">
        <v>85</v>
      </c>
      <c r="F659" s="45" t="s">
        <v>134</v>
      </c>
      <c r="G659" s="46" t="s">
        <v>55</v>
      </c>
      <c r="H659" s="238" t="s">
        <v>71</v>
      </c>
      <c r="I659" s="47" t="s">
        <v>742</v>
      </c>
      <c r="J659" s="231">
        <v>262333</v>
      </c>
      <c r="K659" s="48" t="s">
        <v>61</v>
      </c>
      <c r="L659" s="19" t="s">
        <v>196</v>
      </c>
      <c r="M659" s="217">
        <v>2013</v>
      </c>
      <c r="N659" s="182">
        <v>1600</v>
      </c>
      <c r="O659" s="188">
        <v>81</v>
      </c>
      <c r="P659" s="225">
        <v>5</v>
      </c>
      <c r="Q659" s="49">
        <v>41620</v>
      </c>
      <c r="R659" s="50">
        <v>45995</v>
      </c>
      <c r="S659" s="173">
        <v>46053</v>
      </c>
      <c r="T659" s="174">
        <v>46053</v>
      </c>
      <c r="U659" s="51" t="s">
        <v>52</v>
      </c>
      <c r="V659" s="52" t="s">
        <v>101</v>
      </c>
      <c r="W659" s="134"/>
      <c r="X659" s="281">
        <v>23500</v>
      </c>
      <c r="Z659" s="260"/>
      <c r="AA659" s="261"/>
      <c r="AB659" s="261"/>
      <c r="AC659" s="262"/>
      <c r="AD659" s="275">
        <f t="shared" si="51"/>
        <v>0</v>
      </c>
    </row>
    <row r="660" spans="1:30" ht="26.1" customHeight="1" thickBot="1" x14ac:dyDescent="0.3">
      <c r="A660" s="10">
        <f t="shared" si="52"/>
        <v>655</v>
      </c>
      <c r="B660" s="11">
        <f t="shared" si="52"/>
        <v>50</v>
      </c>
      <c r="C660" s="140" t="s">
        <v>736</v>
      </c>
      <c r="D660" s="141" t="s">
        <v>849</v>
      </c>
      <c r="E660" s="143" t="s">
        <v>190</v>
      </c>
      <c r="F660" s="145" t="s">
        <v>191</v>
      </c>
      <c r="G660" s="147" t="s">
        <v>42</v>
      </c>
      <c r="H660" s="237" t="s">
        <v>192</v>
      </c>
      <c r="I660" s="149" t="s">
        <v>840</v>
      </c>
      <c r="J660" s="230" t="s">
        <v>840</v>
      </c>
      <c r="K660" s="151" t="s">
        <v>840</v>
      </c>
      <c r="L660" s="35" t="s">
        <v>840</v>
      </c>
      <c r="M660" s="216">
        <v>2009</v>
      </c>
      <c r="N660" s="181" t="s">
        <v>840</v>
      </c>
      <c r="O660" s="187" t="s">
        <v>840</v>
      </c>
      <c r="P660" s="224" t="s">
        <v>55</v>
      </c>
      <c r="Q660" s="153">
        <v>40577</v>
      </c>
      <c r="R660" s="155" t="s">
        <v>737</v>
      </c>
      <c r="S660" s="171">
        <v>46055</v>
      </c>
      <c r="T660" s="172">
        <v>46055</v>
      </c>
      <c r="U660" s="157" t="s">
        <v>55</v>
      </c>
      <c r="V660" s="159" t="s">
        <v>55</v>
      </c>
      <c r="W660" s="162"/>
      <c r="X660" s="282">
        <v>450</v>
      </c>
      <c r="Z660" s="257"/>
      <c r="AA660" s="258"/>
      <c r="AB660" s="278" t="s">
        <v>42</v>
      </c>
      <c r="AC660" s="263"/>
      <c r="AD660" s="274">
        <f t="shared" si="51"/>
        <v>0</v>
      </c>
    </row>
    <row r="661" spans="1:30" ht="26.1" customHeight="1" x14ac:dyDescent="0.25">
      <c r="A661" s="10">
        <f t="shared" si="52"/>
        <v>656</v>
      </c>
      <c r="B661" s="11">
        <v>1</v>
      </c>
      <c r="C661" s="12" t="s">
        <v>790</v>
      </c>
      <c r="D661" s="13" t="s">
        <v>972</v>
      </c>
      <c r="E661" s="14" t="s">
        <v>147</v>
      </c>
      <c r="F661" s="15" t="s">
        <v>148</v>
      </c>
      <c r="G661" s="16" t="s">
        <v>64</v>
      </c>
      <c r="H661" s="235" t="s">
        <v>71</v>
      </c>
      <c r="I661" s="17" t="s">
        <v>792</v>
      </c>
      <c r="J661" s="228">
        <v>148453</v>
      </c>
      <c r="K661" s="18" t="s">
        <v>50</v>
      </c>
      <c r="L661" s="19" t="s">
        <v>51</v>
      </c>
      <c r="M661" s="213">
        <v>2015</v>
      </c>
      <c r="N661" s="20">
        <v>1600</v>
      </c>
      <c r="O661" s="185">
        <v>88</v>
      </c>
      <c r="P661" s="222">
        <v>5</v>
      </c>
      <c r="Q661" s="21">
        <v>42153</v>
      </c>
      <c r="R661" s="22">
        <v>45806</v>
      </c>
      <c r="S661" s="164">
        <v>45805</v>
      </c>
      <c r="T661" s="165">
        <v>45805</v>
      </c>
      <c r="U661" s="23" t="s">
        <v>70</v>
      </c>
      <c r="V661" s="24" t="s">
        <v>97</v>
      </c>
      <c r="W661" s="127"/>
      <c r="X661" s="283">
        <v>37200</v>
      </c>
      <c r="Z661" s="253"/>
      <c r="AA661" s="254"/>
      <c r="AB661" s="254"/>
      <c r="AC661" s="276"/>
      <c r="AD661" s="272">
        <f t="shared" si="51"/>
        <v>0</v>
      </c>
    </row>
    <row r="662" spans="1:30" ht="26.1" customHeight="1" x14ac:dyDescent="0.25">
      <c r="A662" s="10">
        <f t="shared" si="52"/>
        <v>657</v>
      </c>
      <c r="B662" s="11">
        <f>B661+1</f>
        <v>2</v>
      </c>
      <c r="C662" s="12" t="s">
        <v>790</v>
      </c>
      <c r="D662" s="13" t="s">
        <v>1435</v>
      </c>
      <c r="E662" s="14" t="s">
        <v>67</v>
      </c>
      <c r="F662" s="15" t="s">
        <v>68</v>
      </c>
      <c r="G662" s="16" t="s">
        <v>64</v>
      </c>
      <c r="H662" s="235" t="s">
        <v>71</v>
      </c>
      <c r="I662" s="17" t="s">
        <v>806</v>
      </c>
      <c r="J662" s="228">
        <v>69903</v>
      </c>
      <c r="K662" s="18" t="s">
        <v>50</v>
      </c>
      <c r="L662" s="19" t="s">
        <v>51</v>
      </c>
      <c r="M662" s="213">
        <v>2022</v>
      </c>
      <c r="N662" s="20">
        <v>1332</v>
      </c>
      <c r="O662" s="185">
        <v>110</v>
      </c>
      <c r="P662" s="222">
        <v>5</v>
      </c>
      <c r="Q662" s="21">
        <v>44721</v>
      </c>
      <c r="R662" s="22">
        <v>45817</v>
      </c>
      <c r="S662" s="164">
        <v>45816</v>
      </c>
      <c r="T662" s="165">
        <v>45816</v>
      </c>
      <c r="U662" s="23" t="s">
        <v>73</v>
      </c>
      <c r="V662" s="24" t="s">
        <v>91</v>
      </c>
      <c r="W662" s="127"/>
      <c r="X662" s="281">
        <v>74000</v>
      </c>
      <c r="Z662" s="260"/>
      <c r="AA662" s="261"/>
      <c r="AB662" s="261"/>
      <c r="AC662" s="262"/>
      <c r="AD662" s="275">
        <f t="shared" si="51"/>
        <v>0</v>
      </c>
    </row>
    <row r="663" spans="1:30" ht="26.1" customHeight="1" x14ac:dyDescent="0.25">
      <c r="A663" s="10">
        <f t="shared" si="52"/>
        <v>658</v>
      </c>
      <c r="B663" s="11">
        <f t="shared" si="52"/>
        <v>3</v>
      </c>
      <c r="C663" s="12" t="s">
        <v>790</v>
      </c>
      <c r="D663" s="13" t="s">
        <v>1436</v>
      </c>
      <c r="E663" s="14" t="s">
        <v>67</v>
      </c>
      <c r="F663" s="15" t="s">
        <v>68</v>
      </c>
      <c r="G663" s="16" t="s">
        <v>64</v>
      </c>
      <c r="H663" s="235" t="s">
        <v>71</v>
      </c>
      <c r="I663" s="17" t="s">
        <v>807</v>
      </c>
      <c r="J663" s="228">
        <v>41098</v>
      </c>
      <c r="K663" s="18" t="s">
        <v>50</v>
      </c>
      <c r="L663" s="19" t="s">
        <v>51</v>
      </c>
      <c r="M663" s="213">
        <v>2022</v>
      </c>
      <c r="N663" s="20">
        <v>1332</v>
      </c>
      <c r="O663" s="185">
        <v>110</v>
      </c>
      <c r="P663" s="222">
        <v>5</v>
      </c>
      <c r="Q663" s="21">
        <v>44721</v>
      </c>
      <c r="R663" s="22">
        <v>45817</v>
      </c>
      <c r="S663" s="164">
        <v>45816</v>
      </c>
      <c r="T663" s="165">
        <v>45816</v>
      </c>
      <c r="U663" s="23" t="s">
        <v>73</v>
      </c>
      <c r="V663" s="24" t="s">
        <v>91</v>
      </c>
      <c r="W663" s="127"/>
      <c r="X663" s="281">
        <v>78800</v>
      </c>
      <c r="Z663" s="260"/>
      <c r="AA663" s="261"/>
      <c r="AB663" s="261"/>
      <c r="AC663" s="262"/>
      <c r="AD663" s="275">
        <f t="shared" si="51"/>
        <v>0</v>
      </c>
    </row>
    <row r="664" spans="1:30" ht="26.1" customHeight="1" x14ac:dyDescent="0.25">
      <c r="A664" s="10">
        <f t="shared" si="52"/>
        <v>659</v>
      </c>
      <c r="B664" s="11">
        <f t="shared" si="52"/>
        <v>4</v>
      </c>
      <c r="C664" s="12" t="s">
        <v>790</v>
      </c>
      <c r="D664" s="13" t="s">
        <v>1437</v>
      </c>
      <c r="E664" s="14" t="s">
        <v>67</v>
      </c>
      <c r="F664" s="15" t="s">
        <v>68</v>
      </c>
      <c r="G664" s="16" t="s">
        <v>64</v>
      </c>
      <c r="H664" s="235" t="s">
        <v>71</v>
      </c>
      <c r="I664" s="17" t="s">
        <v>808</v>
      </c>
      <c r="J664" s="228">
        <v>34495</v>
      </c>
      <c r="K664" s="18" t="s">
        <v>50</v>
      </c>
      <c r="L664" s="19" t="s">
        <v>51</v>
      </c>
      <c r="M664" s="213">
        <v>2022</v>
      </c>
      <c r="N664" s="20">
        <v>1332</v>
      </c>
      <c r="O664" s="185">
        <v>110</v>
      </c>
      <c r="P664" s="222">
        <v>5</v>
      </c>
      <c r="Q664" s="21">
        <v>44721</v>
      </c>
      <c r="R664" s="22">
        <v>45817</v>
      </c>
      <c r="S664" s="164">
        <v>45816</v>
      </c>
      <c r="T664" s="165">
        <v>45816</v>
      </c>
      <c r="U664" s="23" t="s">
        <v>73</v>
      </c>
      <c r="V664" s="24" t="s">
        <v>91</v>
      </c>
      <c r="W664" s="127"/>
      <c r="X664" s="281">
        <v>79600</v>
      </c>
      <c r="Z664" s="260"/>
      <c r="AA664" s="261"/>
      <c r="AB664" s="261"/>
      <c r="AC664" s="262"/>
      <c r="AD664" s="275">
        <f t="shared" si="51"/>
        <v>0</v>
      </c>
    </row>
    <row r="665" spans="1:30" ht="26.1" customHeight="1" x14ac:dyDescent="0.25">
      <c r="A665" s="10">
        <f t="shared" ref="A665:B680" si="53">A664+1</f>
        <v>660</v>
      </c>
      <c r="B665" s="11">
        <f t="shared" si="53"/>
        <v>5</v>
      </c>
      <c r="C665" s="12" t="s">
        <v>790</v>
      </c>
      <c r="D665" s="13" t="s">
        <v>1438</v>
      </c>
      <c r="E665" s="14" t="s">
        <v>67</v>
      </c>
      <c r="F665" s="15" t="s">
        <v>68</v>
      </c>
      <c r="G665" s="16" t="s">
        <v>64</v>
      </c>
      <c r="H665" s="235" t="s">
        <v>71</v>
      </c>
      <c r="I665" s="17" t="s">
        <v>809</v>
      </c>
      <c r="J665" s="228">
        <v>29231</v>
      </c>
      <c r="K665" s="18" t="s">
        <v>50</v>
      </c>
      <c r="L665" s="19" t="s">
        <v>51</v>
      </c>
      <c r="M665" s="213">
        <v>2022</v>
      </c>
      <c r="N665" s="20">
        <v>1332</v>
      </c>
      <c r="O665" s="185">
        <v>110</v>
      </c>
      <c r="P665" s="222">
        <v>5</v>
      </c>
      <c r="Q665" s="21">
        <v>44721</v>
      </c>
      <c r="R665" s="22">
        <v>45817</v>
      </c>
      <c r="S665" s="164">
        <v>45816</v>
      </c>
      <c r="T665" s="165">
        <v>45816</v>
      </c>
      <c r="U665" s="23" t="s">
        <v>73</v>
      </c>
      <c r="V665" s="24" t="s">
        <v>91</v>
      </c>
      <c r="W665" s="127"/>
      <c r="X665" s="281">
        <v>80200</v>
      </c>
      <c r="Z665" s="260"/>
      <c r="AA665" s="261"/>
      <c r="AB665" s="261"/>
      <c r="AC665" s="262"/>
      <c r="AD665" s="275">
        <f t="shared" si="51"/>
        <v>0</v>
      </c>
    </row>
    <row r="666" spans="1:30" ht="26.1" customHeight="1" x14ac:dyDescent="0.25">
      <c r="A666" s="10">
        <f t="shared" si="53"/>
        <v>661</v>
      </c>
      <c r="B666" s="11">
        <f t="shared" si="53"/>
        <v>6</v>
      </c>
      <c r="C666" s="12" t="s">
        <v>790</v>
      </c>
      <c r="D666" s="13" t="s">
        <v>1439</v>
      </c>
      <c r="E666" s="14" t="s">
        <v>67</v>
      </c>
      <c r="F666" s="15" t="s">
        <v>68</v>
      </c>
      <c r="G666" s="16" t="s">
        <v>64</v>
      </c>
      <c r="H666" s="235" t="s">
        <v>71</v>
      </c>
      <c r="I666" s="17" t="s">
        <v>810</v>
      </c>
      <c r="J666" s="228">
        <v>75725</v>
      </c>
      <c r="K666" s="18" t="s">
        <v>50</v>
      </c>
      <c r="L666" s="19" t="s">
        <v>51</v>
      </c>
      <c r="M666" s="213">
        <v>2022</v>
      </c>
      <c r="N666" s="20">
        <v>1332</v>
      </c>
      <c r="O666" s="185">
        <v>110</v>
      </c>
      <c r="P666" s="222">
        <v>5</v>
      </c>
      <c r="Q666" s="21">
        <v>44721</v>
      </c>
      <c r="R666" s="22">
        <v>45817</v>
      </c>
      <c r="S666" s="164">
        <v>45816</v>
      </c>
      <c r="T666" s="165">
        <v>45816</v>
      </c>
      <c r="U666" s="23" t="s">
        <v>73</v>
      </c>
      <c r="V666" s="24" t="s">
        <v>91</v>
      </c>
      <c r="W666" s="127"/>
      <c r="X666" s="281">
        <v>73000</v>
      </c>
      <c r="Z666" s="260"/>
      <c r="AA666" s="261"/>
      <c r="AB666" s="261"/>
      <c r="AC666" s="262"/>
      <c r="AD666" s="275">
        <f t="shared" si="51"/>
        <v>0</v>
      </c>
    </row>
    <row r="667" spans="1:30" ht="26.1" customHeight="1" x14ac:dyDescent="0.25">
      <c r="A667" s="10">
        <f t="shared" si="53"/>
        <v>662</v>
      </c>
      <c r="B667" s="11">
        <f t="shared" si="53"/>
        <v>7</v>
      </c>
      <c r="C667" s="12" t="s">
        <v>790</v>
      </c>
      <c r="D667" s="13" t="s">
        <v>1440</v>
      </c>
      <c r="E667" s="14" t="s">
        <v>67</v>
      </c>
      <c r="F667" s="15" t="s">
        <v>68</v>
      </c>
      <c r="G667" s="16" t="s">
        <v>64</v>
      </c>
      <c r="H667" s="235" t="s">
        <v>71</v>
      </c>
      <c r="I667" s="17" t="s">
        <v>811</v>
      </c>
      <c r="J667" s="228">
        <v>84507</v>
      </c>
      <c r="K667" s="18" t="s">
        <v>50</v>
      </c>
      <c r="L667" s="19" t="s">
        <v>51</v>
      </c>
      <c r="M667" s="213">
        <v>2022</v>
      </c>
      <c r="N667" s="20">
        <v>1332</v>
      </c>
      <c r="O667" s="185">
        <v>110</v>
      </c>
      <c r="P667" s="222">
        <v>5</v>
      </c>
      <c r="Q667" s="21">
        <v>44721</v>
      </c>
      <c r="R667" s="22">
        <v>45817</v>
      </c>
      <c r="S667" s="164">
        <v>45816</v>
      </c>
      <c r="T667" s="165">
        <v>45816</v>
      </c>
      <c r="U667" s="23" t="s">
        <v>73</v>
      </c>
      <c r="V667" s="24" t="s">
        <v>91</v>
      </c>
      <c r="W667" s="127"/>
      <c r="X667" s="281">
        <v>71500</v>
      </c>
      <c r="Z667" s="260"/>
      <c r="AA667" s="261"/>
      <c r="AB667" s="261"/>
      <c r="AC667" s="262"/>
      <c r="AD667" s="275">
        <f t="shared" si="51"/>
        <v>0</v>
      </c>
    </row>
    <row r="668" spans="1:30" ht="26.1" customHeight="1" x14ac:dyDescent="0.25">
      <c r="A668" s="10">
        <f t="shared" si="53"/>
        <v>663</v>
      </c>
      <c r="B668" s="11">
        <f t="shared" si="53"/>
        <v>8</v>
      </c>
      <c r="C668" s="12" t="s">
        <v>790</v>
      </c>
      <c r="D668" s="13" t="s">
        <v>1441</v>
      </c>
      <c r="E668" s="14" t="s">
        <v>67</v>
      </c>
      <c r="F668" s="15" t="s">
        <v>68</v>
      </c>
      <c r="G668" s="16" t="s">
        <v>64</v>
      </c>
      <c r="H668" s="235" t="s">
        <v>71</v>
      </c>
      <c r="I668" s="17" t="s">
        <v>812</v>
      </c>
      <c r="J668" s="228">
        <v>64689</v>
      </c>
      <c r="K668" s="18" t="s">
        <v>50</v>
      </c>
      <c r="L668" s="19" t="s">
        <v>51</v>
      </c>
      <c r="M668" s="213">
        <v>2022</v>
      </c>
      <c r="N668" s="20">
        <v>1332</v>
      </c>
      <c r="O668" s="185">
        <v>110</v>
      </c>
      <c r="P668" s="222">
        <v>5</v>
      </c>
      <c r="Q668" s="21">
        <v>44721</v>
      </c>
      <c r="R668" s="22">
        <v>45817</v>
      </c>
      <c r="S668" s="164">
        <v>45816</v>
      </c>
      <c r="T668" s="165">
        <v>45816</v>
      </c>
      <c r="U668" s="23" t="s">
        <v>73</v>
      </c>
      <c r="V668" s="24" t="s">
        <v>91</v>
      </c>
      <c r="W668" s="127"/>
      <c r="X668" s="281">
        <v>74900</v>
      </c>
      <c r="Z668" s="260"/>
      <c r="AA668" s="261"/>
      <c r="AB668" s="261"/>
      <c r="AC668" s="262"/>
      <c r="AD668" s="275">
        <f t="shared" si="51"/>
        <v>0</v>
      </c>
    </row>
    <row r="669" spans="1:30" ht="26.1" customHeight="1" x14ac:dyDescent="0.25">
      <c r="A669" s="10">
        <f t="shared" si="53"/>
        <v>664</v>
      </c>
      <c r="B669" s="11">
        <f t="shared" si="53"/>
        <v>9</v>
      </c>
      <c r="C669" s="12" t="s">
        <v>790</v>
      </c>
      <c r="D669" s="13" t="s">
        <v>1442</v>
      </c>
      <c r="E669" s="14" t="s">
        <v>67</v>
      </c>
      <c r="F669" s="15" t="s">
        <v>68</v>
      </c>
      <c r="G669" s="16" t="s">
        <v>64</v>
      </c>
      <c r="H669" s="235" t="s">
        <v>71</v>
      </c>
      <c r="I669" s="17" t="s">
        <v>813</v>
      </c>
      <c r="J669" s="228">
        <v>31730</v>
      </c>
      <c r="K669" s="18" t="s">
        <v>50</v>
      </c>
      <c r="L669" s="19" t="s">
        <v>51</v>
      </c>
      <c r="M669" s="213">
        <v>2022</v>
      </c>
      <c r="N669" s="20">
        <v>1332</v>
      </c>
      <c r="O669" s="185">
        <v>110</v>
      </c>
      <c r="P669" s="222">
        <v>5</v>
      </c>
      <c r="Q669" s="21">
        <v>44721</v>
      </c>
      <c r="R669" s="22">
        <v>45817</v>
      </c>
      <c r="S669" s="164">
        <v>45816</v>
      </c>
      <c r="T669" s="165">
        <v>45816</v>
      </c>
      <c r="U669" s="23" t="s">
        <v>73</v>
      </c>
      <c r="V669" s="24" t="s">
        <v>91</v>
      </c>
      <c r="W669" s="127"/>
      <c r="X669" s="281">
        <v>79900</v>
      </c>
      <c r="Z669" s="260"/>
      <c r="AA669" s="261"/>
      <c r="AB669" s="261"/>
      <c r="AC669" s="262"/>
      <c r="AD669" s="275">
        <f t="shared" si="51"/>
        <v>0</v>
      </c>
    </row>
    <row r="670" spans="1:30" ht="26.1" customHeight="1" x14ac:dyDescent="0.25">
      <c r="A670" s="10">
        <f t="shared" si="53"/>
        <v>665</v>
      </c>
      <c r="B670" s="11">
        <f t="shared" si="53"/>
        <v>10</v>
      </c>
      <c r="C670" s="12" t="s">
        <v>790</v>
      </c>
      <c r="D670" s="13" t="s">
        <v>1443</v>
      </c>
      <c r="E670" s="14" t="s">
        <v>67</v>
      </c>
      <c r="F670" s="15" t="s">
        <v>68</v>
      </c>
      <c r="G670" s="16" t="s">
        <v>64</v>
      </c>
      <c r="H670" s="235" t="s">
        <v>71</v>
      </c>
      <c r="I670" s="17" t="s">
        <v>814</v>
      </c>
      <c r="J670" s="228">
        <v>74010</v>
      </c>
      <c r="K670" s="18" t="s">
        <v>50</v>
      </c>
      <c r="L670" s="19" t="s">
        <v>51</v>
      </c>
      <c r="M670" s="213">
        <v>2022</v>
      </c>
      <c r="N670" s="20">
        <v>1332</v>
      </c>
      <c r="O670" s="185">
        <v>110</v>
      </c>
      <c r="P670" s="222">
        <v>5</v>
      </c>
      <c r="Q670" s="21">
        <v>44721</v>
      </c>
      <c r="R670" s="22">
        <v>45817</v>
      </c>
      <c r="S670" s="164">
        <v>45816</v>
      </c>
      <c r="T670" s="165">
        <v>45816</v>
      </c>
      <c r="U670" s="23" t="s">
        <v>73</v>
      </c>
      <c r="V670" s="24" t="s">
        <v>91</v>
      </c>
      <c r="W670" s="127"/>
      <c r="X670" s="281">
        <v>73300</v>
      </c>
      <c r="Z670" s="260"/>
      <c r="AA670" s="261"/>
      <c r="AB670" s="261"/>
      <c r="AC670" s="262"/>
      <c r="AD670" s="275">
        <f t="shared" si="51"/>
        <v>0</v>
      </c>
    </row>
    <row r="671" spans="1:30" ht="26.1" customHeight="1" x14ac:dyDescent="0.25">
      <c r="A671" s="10">
        <f t="shared" si="53"/>
        <v>666</v>
      </c>
      <c r="B671" s="11">
        <f t="shared" si="53"/>
        <v>11</v>
      </c>
      <c r="C671" s="12" t="s">
        <v>790</v>
      </c>
      <c r="D671" s="13" t="s">
        <v>1444</v>
      </c>
      <c r="E671" s="14" t="s">
        <v>46</v>
      </c>
      <c r="F671" s="15" t="s">
        <v>47</v>
      </c>
      <c r="G671" s="16" t="s">
        <v>55</v>
      </c>
      <c r="H671" s="235" t="s">
        <v>71</v>
      </c>
      <c r="I671" s="17" t="s">
        <v>815</v>
      </c>
      <c r="J671" s="228">
        <v>82983</v>
      </c>
      <c r="K671" s="18" t="s">
        <v>50</v>
      </c>
      <c r="L671" s="19" t="s">
        <v>51</v>
      </c>
      <c r="M671" s="213">
        <v>2022</v>
      </c>
      <c r="N671" s="20">
        <v>1498</v>
      </c>
      <c r="O671" s="185">
        <v>110</v>
      </c>
      <c r="P671" s="222">
        <v>5</v>
      </c>
      <c r="Q671" s="21">
        <v>44781</v>
      </c>
      <c r="R671" s="22">
        <v>45876</v>
      </c>
      <c r="S671" s="164">
        <v>45876</v>
      </c>
      <c r="T671" s="165">
        <v>45876</v>
      </c>
      <c r="U671" s="23" t="s">
        <v>73</v>
      </c>
      <c r="V671" s="24" t="s">
        <v>91</v>
      </c>
      <c r="W671" s="127"/>
      <c r="X671" s="281">
        <v>75400</v>
      </c>
      <c r="Z671" s="260"/>
      <c r="AA671" s="261"/>
      <c r="AB671" s="261"/>
      <c r="AC671" s="262"/>
      <c r="AD671" s="275">
        <f t="shared" si="51"/>
        <v>0</v>
      </c>
    </row>
    <row r="672" spans="1:30" ht="26.1" customHeight="1" x14ac:dyDescent="0.25">
      <c r="A672" s="10">
        <f t="shared" si="53"/>
        <v>667</v>
      </c>
      <c r="B672" s="11">
        <f t="shared" si="53"/>
        <v>12</v>
      </c>
      <c r="C672" s="12" t="s">
        <v>790</v>
      </c>
      <c r="D672" s="13" t="s">
        <v>1176</v>
      </c>
      <c r="E672" s="14" t="s">
        <v>67</v>
      </c>
      <c r="F672" s="15" t="s">
        <v>68</v>
      </c>
      <c r="G672" s="16" t="s">
        <v>64</v>
      </c>
      <c r="H672" s="235" t="s">
        <v>71</v>
      </c>
      <c r="I672" s="17" t="s">
        <v>799</v>
      </c>
      <c r="J672" s="228">
        <v>181700</v>
      </c>
      <c r="K672" s="18" t="s">
        <v>50</v>
      </c>
      <c r="L672" s="19" t="s">
        <v>51</v>
      </c>
      <c r="M672" s="213">
        <v>2019</v>
      </c>
      <c r="N672" s="20">
        <v>1600</v>
      </c>
      <c r="O672" s="185">
        <v>84</v>
      </c>
      <c r="P672" s="222">
        <v>5</v>
      </c>
      <c r="Q672" s="21">
        <v>43721</v>
      </c>
      <c r="R672" s="22">
        <v>45912</v>
      </c>
      <c r="S672" s="164">
        <v>45912</v>
      </c>
      <c r="T672" s="165">
        <v>45912</v>
      </c>
      <c r="U672" s="23" t="s">
        <v>52</v>
      </c>
      <c r="V672" s="24" t="s">
        <v>101</v>
      </c>
      <c r="W672" s="127"/>
      <c r="X672" s="281">
        <v>38400</v>
      </c>
      <c r="Z672" s="260"/>
      <c r="AA672" s="261"/>
      <c r="AB672" s="261"/>
      <c r="AC672" s="262"/>
      <c r="AD672" s="275">
        <f t="shared" si="51"/>
        <v>0</v>
      </c>
    </row>
    <row r="673" spans="1:30" ht="26.1" customHeight="1" x14ac:dyDescent="0.25">
      <c r="A673" s="10">
        <f t="shared" si="53"/>
        <v>668</v>
      </c>
      <c r="B673" s="11">
        <f t="shared" si="53"/>
        <v>13</v>
      </c>
      <c r="C673" s="12" t="s">
        <v>790</v>
      </c>
      <c r="D673" s="13" t="s">
        <v>1177</v>
      </c>
      <c r="E673" s="14" t="s">
        <v>67</v>
      </c>
      <c r="F673" s="15" t="s">
        <v>68</v>
      </c>
      <c r="G673" s="16" t="s">
        <v>64</v>
      </c>
      <c r="H673" s="235" t="s">
        <v>71</v>
      </c>
      <c r="I673" s="17" t="s">
        <v>800</v>
      </c>
      <c r="J673" s="228">
        <v>97776</v>
      </c>
      <c r="K673" s="18" t="s">
        <v>50</v>
      </c>
      <c r="L673" s="19" t="s">
        <v>51</v>
      </c>
      <c r="M673" s="213">
        <v>2019</v>
      </c>
      <c r="N673" s="20">
        <v>1600</v>
      </c>
      <c r="O673" s="185">
        <v>84</v>
      </c>
      <c r="P673" s="222">
        <v>5</v>
      </c>
      <c r="Q673" s="21">
        <v>43721</v>
      </c>
      <c r="R673" s="22">
        <v>45920</v>
      </c>
      <c r="S673" s="164">
        <v>45912</v>
      </c>
      <c r="T673" s="165">
        <v>45912</v>
      </c>
      <c r="U673" s="23" t="s">
        <v>52</v>
      </c>
      <c r="V673" s="24" t="s">
        <v>101</v>
      </c>
      <c r="W673" s="127"/>
      <c r="X673" s="281">
        <v>46200</v>
      </c>
      <c r="Z673" s="260"/>
      <c r="AA673" s="261"/>
      <c r="AB673" s="261"/>
      <c r="AC673" s="262"/>
      <c r="AD673" s="275">
        <f t="shared" si="51"/>
        <v>0</v>
      </c>
    </row>
    <row r="674" spans="1:30" ht="26.1" customHeight="1" x14ac:dyDescent="0.25">
      <c r="A674" s="10">
        <f t="shared" si="53"/>
        <v>669</v>
      </c>
      <c r="B674" s="11">
        <f t="shared" si="53"/>
        <v>14</v>
      </c>
      <c r="C674" s="12" t="s">
        <v>790</v>
      </c>
      <c r="D674" s="13" t="s">
        <v>1178</v>
      </c>
      <c r="E674" s="14" t="s">
        <v>67</v>
      </c>
      <c r="F674" s="15" t="s">
        <v>68</v>
      </c>
      <c r="G674" s="16" t="s">
        <v>64</v>
      </c>
      <c r="H674" s="235" t="s">
        <v>71</v>
      </c>
      <c r="I674" s="17" t="s">
        <v>801</v>
      </c>
      <c r="J674" s="228">
        <v>118687</v>
      </c>
      <c r="K674" s="18" t="s">
        <v>50</v>
      </c>
      <c r="L674" s="19" t="s">
        <v>51</v>
      </c>
      <c r="M674" s="213">
        <v>2019</v>
      </c>
      <c r="N674" s="20">
        <v>1600</v>
      </c>
      <c r="O674" s="185">
        <v>84</v>
      </c>
      <c r="P674" s="222">
        <v>5</v>
      </c>
      <c r="Q674" s="21">
        <v>43721</v>
      </c>
      <c r="R674" s="22">
        <v>45912</v>
      </c>
      <c r="S674" s="164">
        <v>45912</v>
      </c>
      <c r="T674" s="165">
        <v>45912</v>
      </c>
      <c r="U674" s="23" t="s">
        <v>52</v>
      </c>
      <c r="V674" s="24" t="s">
        <v>101</v>
      </c>
      <c r="W674" s="127"/>
      <c r="X674" s="281">
        <v>44300</v>
      </c>
      <c r="Z674" s="260"/>
      <c r="AA674" s="261"/>
      <c r="AB674" s="261"/>
      <c r="AC674" s="262"/>
      <c r="AD674" s="275">
        <f t="shared" si="51"/>
        <v>0</v>
      </c>
    </row>
    <row r="675" spans="1:30" ht="26.1" customHeight="1" x14ac:dyDescent="0.25">
      <c r="A675" s="10">
        <f t="shared" si="53"/>
        <v>670</v>
      </c>
      <c r="B675" s="11">
        <f t="shared" si="53"/>
        <v>15</v>
      </c>
      <c r="C675" s="12" t="s">
        <v>790</v>
      </c>
      <c r="D675" s="13" t="s">
        <v>1179</v>
      </c>
      <c r="E675" s="14" t="s">
        <v>67</v>
      </c>
      <c r="F675" s="15" t="s">
        <v>68</v>
      </c>
      <c r="G675" s="16" t="s">
        <v>64</v>
      </c>
      <c r="H675" s="235" t="s">
        <v>71</v>
      </c>
      <c r="I675" s="17" t="s">
        <v>802</v>
      </c>
      <c r="J675" s="228">
        <v>146954</v>
      </c>
      <c r="K675" s="18" t="s">
        <v>50</v>
      </c>
      <c r="L675" s="19" t="s">
        <v>51</v>
      </c>
      <c r="M675" s="213">
        <v>2019</v>
      </c>
      <c r="N675" s="20">
        <v>1600</v>
      </c>
      <c r="O675" s="185">
        <v>84</v>
      </c>
      <c r="P675" s="222">
        <v>5</v>
      </c>
      <c r="Q675" s="21">
        <v>43721</v>
      </c>
      <c r="R675" s="22">
        <v>45912</v>
      </c>
      <c r="S675" s="164">
        <v>45912</v>
      </c>
      <c r="T675" s="165">
        <v>45912</v>
      </c>
      <c r="U675" s="23" t="s">
        <v>52</v>
      </c>
      <c r="V675" s="24" t="s">
        <v>101</v>
      </c>
      <c r="W675" s="127"/>
      <c r="X675" s="281">
        <v>41700</v>
      </c>
      <c r="Z675" s="260"/>
      <c r="AA675" s="261"/>
      <c r="AB675" s="261"/>
      <c r="AC675" s="262"/>
      <c r="AD675" s="275">
        <f t="shared" si="51"/>
        <v>0</v>
      </c>
    </row>
    <row r="676" spans="1:30" ht="26.1" customHeight="1" x14ac:dyDescent="0.25">
      <c r="A676" s="10">
        <f t="shared" si="53"/>
        <v>671</v>
      </c>
      <c r="B676" s="11">
        <f t="shared" si="53"/>
        <v>16</v>
      </c>
      <c r="C676" s="12" t="s">
        <v>790</v>
      </c>
      <c r="D676" s="13" t="s">
        <v>1079</v>
      </c>
      <c r="E676" s="14" t="s">
        <v>67</v>
      </c>
      <c r="F676" s="15" t="s">
        <v>68</v>
      </c>
      <c r="G676" s="16" t="s">
        <v>64</v>
      </c>
      <c r="H676" s="235" t="s">
        <v>71</v>
      </c>
      <c r="I676" s="17" t="s">
        <v>795</v>
      </c>
      <c r="J676" s="228">
        <v>178037</v>
      </c>
      <c r="K676" s="18" t="s">
        <v>50</v>
      </c>
      <c r="L676" s="19" t="s">
        <v>51</v>
      </c>
      <c r="M676" s="213">
        <v>2018</v>
      </c>
      <c r="N676" s="20">
        <v>1600</v>
      </c>
      <c r="O676" s="185">
        <v>84</v>
      </c>
      <c r="P676" s="222">
        <v>5</v>
      </c>
      <c r="Q676" s="21">
        <v>43397</v>
      </c>
      <c r="R676" s="22">
        <v>45951</v>
      </c>
      <c r="S676" s="164">
        <v>45952</v>
      </c>
      <c r="T676" s="165">
        <v>45952</v>
      </c>
      <c r="U676" s="23" t="s">
        <v>52</v>
      </c>
      <c r="V676" s="24" t="s">
        <v>101</v>
      </c>
      <c r="W676" s="127"/>
      <c r="X676" s="281">
        <v>37900</v>
      </c>
      <c r="Z676" s="260"/>
      <c r="AA676" s="261"/>
      <c r="AB676" s="261"/>
      <c r="AC676" s="262"/>
      <c r="AD676" s="275">
        <f t="shared" si="51"/>
        <v>0</v>
      </c>
    </row>
    <row r="677" spans="1:30" ht="26.1" customHeight="1" x14ac:dyDescent="0.25">
      <c r="A677" s="10">
        <f t="shared" si="53"/>
        <v>672</v>
      </c>
      <c r="B677" s="11">
        <f t="shared" si="53"/>
        <v>17</v>
      </c>
      <c r="C677" s="12" t="s">
        <v>790</v>
      </c>
      <c r="D677" s="13" t="s">
        <v>1080</v>
      </c>
      <c r="E677" s="14" t="s">
        <v>67</v>
      </c>
      <c r="F677" s="15" t="s">
        <v>68</v>
      </c>
      <c r="G677" s="16" t="s">
        <v>64</v>
      </c>
      <c r="H677" s="235" t="s">
        <v>71</v>
      </c>
      <c r="I677" s="17" t="s">
        <v>796</v>
      </c>
      <c r="J677" s="228">
        <v>178554</v>
      </c>
      <c r="K677" s="18" t="s">
        <v>50</v>
      </c>
      <c r="L677" s="19" t="s">
        <v>51</v>
      </c>
      <c r="M677" s="213">
        <v>2018</v>
      </c>
      <c r="N677" s="20">
        <v>1600</v>
      </c>
      <c r="O677" s="185">
        <v>84</v>
      </c>
      <c r="P677" s="222">
        <v>5</v>
      </c>
      <c r="Q677" s="21">
        <v>43397</v>
      </c>
      <c r="R677" s="22">
        <v>45951</v>
      </c>
      <c r="S677" s="164">
        <v>45952</v>
      </c>
      <c r="T677" s="165">
        <v>45952</v>
      </c>
      <c r="U677" s="23" t="s">
        <v>52</v>
      </c>
      <c r="V677" s="24" t="s">
        <v>101</v>
      </c>
      <c r="W677" s="127"/>
      <c r="X677" s="281">
        <v>37900</v>
      </c>
      <c r="Z677" s="260"/>
      <c r="AA677" s="261"/>
      <c r="AB677" s="261"/>
      <c r="AC677" s="262"/>
      <c r="AD677" s="275">
        <f t="shared" si="51"/>
        <v>0</v>
      </c>
    </row>
    <row r="678" spans="1:30" ht="26.1" customHeight="1" x14ac:dyDescent="0.25">
      <c r="A678" s="10">
        <f t="shared" si="53"/>
        <v>673</v>
      </c>
      <c r="B678" s="11">
        <f t="shared" si="53"/>
        <v>18</v>
      </c>
      <c r="C678" s="12" t="s">
        <v>790</v>
      </c>
      <c r="D678" s="13" t="s">
        <v>1081</v>
      </c>
      <c r="E678" s="14" t="s">
        <v>67</v>
      </c>
      <c r="F678" s="15" t="s">
        <v>68</v>
      </c>
      <c r="G678" s="16" t="s">
        <v>64</v>
      </c>
      <c r="H678" s="235" t="s">
        <v>71</v>
      </c>
      <c r="I678" s="17" t="s">
        <v>794</v>
      </c>
      <c r="J678" s="228">
        <v>151907</v>
      </c>
      <c r="K678" s="18" t="s">
        <v>50</v>
      </c>
      <c r="L678" s="19" t="s">
        <v>51</v>
      </c>
      <c r="M678" s="213">
        <v>2018</v>
      </c>
      <c r="N678" s="20">
        <v>1600</v>
      </c>
      <c r="O678" s="185">
        <v>84</v>
      </c>
      <c r="P678" s="222">
        <v>5</v>
      </c>
      <c r="Q678" s="21">
        <v>43398</v>
      </c>
      <c r="R678" s="22">
        <v>45951</v>
      </c>
      <c r="S678" s="164">
        <v>45953</v>
      </c>
      <c r="T678" s="165">
        <v>45953</v>
      </c>
      <c r="U678" s="23" t="s">
        <v>52</v>
      </c>
      <c r="V678" s="24" t="s">
        <v>101</v>
      </c>
      <c r="W678" s="127"/>
      <c r="X678" s="281">
        <v>40200</v>
      </c>
      <c r="Z678" s="260"/>
      <c r="AA678" s="261"/>
      <c r="AB678" s="261"/>
      <c r="AC678" s="262"/>
      <c r="AD678" s="275">
        <f t="shared" si="51"/>
        <v>0</v>
      </c>
    </row>
    <row r="679" spans="1:30" ht="26.1" customHeight="1" x14ac:dyDescent="0.25">
      <c r="A679" s="10">
        <f t="shared" si="53"/>
        <v>674</v>
      </c>
      <c r="B679" s="11">
        <f t="shared" si="53"/>
        <v>19</v>
      </c>
      <c r="C679" s="12" t="s">
        <v>790</v>
      </c>
      <c r="D679" s="13" t="s">
        <v>1082</v>
      </c>
      <c r="E679" s="14" t="s">
        <v>67</v>
      </c>
      <c r="F679" s="15" t="s">
        <v>68</v>
      </c>
      <c r="G679" s="16" t="s">
        <v>64</v>
      </c>
      <c r="H679" s="235" t="s">
        <v>71</v>
      </c>
      <c r="I679" s="17" t="s">
        <v>797</v>
      </c>
      <c r="J679" s="228">
        <v>168938</v>
      </c>
      <c r="K679" s="18" t="s">
        <v>50</v>
      </c>
      <c r="L679" s="19" t="s">
        <v>51</v>
      </c>
      <c r="M679" s="213">
        <v>2018</v>
      </c>
      <c r="N679" s="20">
        <v>1600</v>
      </c>
      <c r="O679" s="185">
        <v>84</v>
      </c>
      <c r="P679" s="222">
        <v>5</v>
      </c>
      <c r="Q679" s="21">
        <v>43398</v>
      </c>
      <c r="R679" s="22">
        <v>45951</v>
      </c>
      <c r="S679" s="164">
        <v>45953</v>
      </c>
      <c r="T679" s="165">
        <v>45953</v>
      </c>
      <c r="U679" s="23" t="s">
        <v>52</v>
      </c>
      <c r="V679" s="24" t="s">
        <v>101</v>
      </c>
      <c r="W679" s="127"/>
      <c r="X679" s="281">
        <v>38700</v>
      </c>
      <c r="Z679" s="260"/>
      <c r="AA679" s="261"/>
      <c r="AB679" s="261"/>
      <c r="AC679" s="262"/>
      <c r="AD679" s="275">
        <f t="shared" si="51"/>
        <v>0</v>
      </c>
    </row>
    <row r="680" spans="1:30" ht="26.1" customHeight="1" x14ac:dyDescent="0.25">
      <c r="A680" s="10">
        <f t="shared" si="53"/>
        <v>675</v>
      </c>
      <c r="B680" s="11">
        <f t="shared" si="53"/>
        <v>20</v>
      </c>
      <c r="C680" s="12" t="s">
        <v>790</v>
      </c>
      <c r="D680" s="13" t="s">
        <v>1083</v>
      </c>
      <c r="E680" s="14" t="s">
        <v>67</v>
      </c>
      <c r="F680" s="15" t="s">
        <v>68</v>
      </c>
      <c r="G680" s="16" t="s">
        <v>64</v>
      </c>
      <c r="H680" s="235" t="s">
        <v>71</v>
      </c>
      <c r="I680" s="17" t="s">
        <v>798</v>
      </c>
      <c r="J680" s="228">
        <v>160086</v>
      </c>
      <c r="K680" s="18" t="s">
        <v>50</v>
      </c>
      <c r="L680" s="19" t="s">
        <v>51</v>
      </c>
      <c r="M680" s="213">
        <v>2018</v>
      </c>
      <c r="N680" s="20">
        <v>1600</v>
      </c>
      <c r="O680" s="185">
        <v>84</v>
      </c>
      <c r="P680" s="222">
        <v>5</v>
      </c>
      <c r="Q680" s="21">
        <v>43398</v>
      </c>
      <c r="R680" s="22">
        <v>45951</v>
      </c>
      <c r="S680" s="164">
        <v>45953</v>
      </c>
      <c r="T680" s="165">
        <v>45953</v>
      </c>
      <c r="U680" s="23" t="s">
        <v>52</v>
      </c>
      <c r="V680" s="24" t="s">
        <v>101</v>
      </c>
      <c r="W680" s="127"/>
      <c r="X680" s="281">
        <v>39500</v>
      </c>
      <c r="Z680" s="260"/>
      <c r="AA680" s="261"/>
      <c r="AB680" s="261"/>
      <c r="AC680" s="262"/>
      <c r="AD680" s="275">
        <f t="shared" si="51"/>
        <v>0</v>
      </c>
    </row>
    <row r="681" spans="1:30" ht="26.1" customHeight="1" x14ac:dyDescent="0.25">
      <c r="A681" s="10">
        <f t="shared" ref="A681:B688" si="54">A680+1</f>
        <v>676</v>
      </c>
      <c r="B681" s="11">
        <f t="shared" si="54"/>
        <v>21</v>
      </c>
      <c r="C681" s="12" t="s">
        <v>790</v>
      </c>
      <c r="D681" s="13" t="s">
        <v>1486</v>
      </c>
      <c r="E681" s="14" t="s">
        <v>126</v>
      </c>
      <c r="F681" s="15" t="s">
        <v>127</v>
      </c>
      <c r="G681" s="16" t="s">
        <v>55</v>
      </c>
      <c r="H681" s="235" t="s">
        <v>71</v>
      </c>
      <c r="I681" s="17" t="s">
        <v>816</v>
      </c>
      <c r="J681" s="228">
        <v>17497</v>
      </c>
      <c r="K681" s="18" t="s">
        <v>836</v>
      </c>
      <c r="L681" s="19" t="s">
        <v>51</v>
      </c>
      <c r="M681" s="213">
        <v>2023</v>
      </c>
      <c r="N681" s="20">
        <v>999</v>
      </c>
      <c r="O681" s="185">
        <v>74</v>
      </c>
      <c r="P681" s="222">
        <v>5</v>
      </c>
      <c r="Q681" s="21">
        <v>45224</v>
      </c>
      <c r="R681" s="22">
        <v>45955</v>
      </c>
      <c r="S681" s="164">
        <v>45954</v>
      </c>
      <c r="T681" s="165">
        <v>45954</v>
      </c>
      <c r="U681" s="23" t="s">
        <v>73</v>
      </c>
      <c r="V681" s="24" t="s">
        <v>91</v>
      </c>
      <c r="W681" s="127"/>
      <c r="X681" s="281">
        <v>70700</v>
      </c>
      <c r="Z681" s="260"/>
      <c r="AA681" s="261"/>
      <c r="AB681" s="261"/>
      <c r="AC681" s="262"/>
      <c r="AD681" s="275">
        <f t="shared" si="51"/>
        <v>0</v>
      </c>
    </row>
    <row r="682" spans="1:30" ht="26.1" customHeight="1" x14ac:dyDescent="0.25">
      <c r="A682" s="10">
        <f t="shared" si="54"/>
        <v>677</v>
      </c>
      <c r="B682" s="11">
        <f t="shared" si="54"/>
        <v>22</v>
      </c>
      <c r="C682" s="12" t="s">
        <v>790</v>
      </c>
      <c r="D682" s="13" t="s">
        <v>1487</v>
      </c>
      <c r="E682" s="14" t="s">
        <v>126</v>
      </c>
      <c r="F682" s="15" t="s">
        <v>127</v>
      </c>
      <c r="G682" s="16" t="s">
        <v>55</v>
      </c>
      <c r="H682" s="235" t="s">
        <v>71</v>
      </c>
      <c r="I682" s="17" t="s">
        <v>817</v>
      </c>
      <c r="J682" s="228">
        <v>43305</v>
      </c>
      <c r="K682" s="18" t="s">
        <v>836</v>
      </c>
      <c r="L682" s="19" t="s">
        <v>51</v>
      </c>
      <c r="M682" s="213">
        <v>2023</v>
      </c>
      <c r="N682" s="20">
        <v>999</v>
      </c>
      <c r="O682" s="185">
        <v>74</v>
      </c>
      <c r="P682" s="222">
        <v>5</v>
      </c>
      <c r="Q682" s="21">
        <v>45224</v>
      </c>
      <c r="R682" s="22">
        <v>45955</v>
      </c>
      <c r="S682" s="164">
        <v>45954</v>
      </c>
      <c r="T682" s="165">
        <v>45954</v>
      </c>
      <c r="U682" s="23" t="s">
        <v>73</v>
      </c>
      <c r="V682" s="24" t="s">
        <v>91</v>
      </c>
      <c r="W682" s="127"/>
      <c r="X682" s="281">
        <v>66000</v>
      </c>
      <c r="Z682" s="260"/>
      <c r="AA682" s="261"/>
      <c r="AB682" s="261"/>
      <c r="AC682" s="262"/>
      <c r="AD682" s="275">
        <f t="shared" si="51"/>
        <v>0</v>
      </c>
    </row>
    <row r="683" spans="1:30" ht="26.1" customHeight="1" x14ac:dyDescent="0.25">
      <c r="A683" s="10">
        <f t="shared" si="54"/>
        <v>678</v>
      </c>
      <c r="B683" s="11">
        <f t="shared" si="54"/>
        <v>23</v>
      </c>
      <c r="C683" s="12" t="s">
        <v>790</v>
      </c>
      <c r="D683" s="13" t="s">
        <v>1277</v>
      </c>
      <c r="E683" s="14" t="s">
        <v>67</v>
      </c>
      <c r="F683" s="15" t="s">
        <v>68</v>
      </c>
      <c r="G683" s="16" t="s">
        <v>64</v>
      </c>
      <c r="H683" s="235" t="s">
        <v>71</v>
      </c>
      <c r="I683" s="17" t="s">
        <v>803</v>
      </c>
      <c r="J683" s="228">
        <v>100728</v>
      </c>
      <c r="K683" s="18" t="s">
        <v>50</v>
      </c>
      <c r="L683" s="19" t="s">
        <v>51</v>
      </c>
      <c r="M683" s="213">
        <v>2020</v>
      </c>
      <c r="N683" s="20">
        <v>1300</v>
      </c>
      <c r="O683" s="185">
        <v>96</v>
      </c>
      <c r="P683" s="222">
        <v>5</v>
      </c>
      <c r="Q683" s="21">
        <v>44152</v>
      </c>
      <c r="R683" s="22">
        <v>45974</v>
      </c>
      <c r="S683" s="164">
        <v>45977</v>
      </c>
      <c r="T683" s="165">
        <v>45977</v>
      </c>
      <c r="U683" s="23" t="s">
        <v>70</v>
      </c>
      <c r="V683" s="24" t="s">
        <v>37</v>
      </c>
      <c r="W683" s="127"/>
      <c r="X683" s="281">
        <v>52300</v>
      </c>
      <c r="Z683" s="260"/>
      <c r="AA683" s="261"/>
      <c r="AB683" s="261"/>
      <c r="AC683" s="262"/>
      <c r="AD683" s="275">
        <f t="shared" si="51"/>
        <v>0</v>
      </c>
    </row>
    <row r="684" spans="1:30" ht="26.1" customHeight="1" x14ac:dyDescent="0.25">
      <c r="A684" s="10">
        <f t="shared" si="54"/>
        <v>679</v>
      </c>
      <c r="B684" s="11">
        <f t="shared" si="54"/>
        <v>24</v>
      </c>
      <c r="C684" s="12" t="s">
        <v>790</v>
      </c>
      <c r="D684" s="13" t="s">
        <v>1278</v>
      </c>
      <c r="E684" s="14" t="s">
        <v>67</v>
      </c>
      <c r="F684" s="15" t="s">
        <v>68</v>
      </c>
      <c r="G684" s="16" t="s">
        <v>64</v>
      </c>
      <c r="H684" s="235" t="s">
        <v>71</v>
      </c>
      <c r="I684" s="17" t="s">
        <v>804</v>
      </c>
      <c r="J684" s="228">
        <v>133715</v>
      </c>
      <c r="K684" s="18" t="s">
        <v>50</v>
      </c>
      <c r="L684" s="19" t="s">
        <v>51</v>
      </c>
      <c r="M684" s="213">
        <v>2020</v>
      </c>
      <c r="N684" s="20">
        <v>1300</v>
      </c>
      <c r="O684" s="185">
        <v>96</v>
      </c>
      <c r="P684" s="222">
        <v>5</v>
      </c>
      <c r="Q684" s="21">
        <v>44152</v>
      </c>
      <c r="R684" s="22">
        <v>45974</v>
      </c>
      <c r="S684" s="164">
        <v>45977</v>
      </c>
      <c r="T684" s="165">
        <v>45977</v>
      </c>
      <c r="U684" s="23" t="s">
        <v>70</v>
      </c>
      <c r="V684" s="24" t="s">
        <v>37</v>
      </c>
      <c r="W684" s="127"/>
      <c r="X684" s="281">
        <v>48200</v>
      </c>
      <c r="Z684" s="260"/>
      <c r="AA684" s="261"/>
      <c r="AB684" s="261"/>
      <c r="AC684" s="262"/>
      <c r="AD684" s="275">
        <f t="shared" si="51"/>
        <v>0</v>
      </c>
    </row>
    <row r="685" spans="1:30" ht="26.1" customHeight="1" x14ac:dyDescent="0.25">
      <c r="A685" s="10">
        <f t="shared" si="54"/>
        <v>680</v>
      </c>
      <c r="B685" s="11">
        <f t="shared" si="54"/>
        <v>25</v>
      </c>
      <c r="C685" s="12" t="s">
        <v>790</v>
      </c>
      <c r="D685" s="13" t="s">
        <v>1279</v>
      </c>
      <c r="E685" s="14" t="s">
        <v>67</v>
      </c>
      <c r="F685" s="15" t="s">
        <v>68</v>
      </c>
      <c r="G685" s="16" t="s">
        <v>64</v>
      </c>
      <c r="H685" s="235" t="s">
        <v>71</v>
      </c>
      <c r="I685" s="17" t="s">
        <v>805</v>
      </c>
      <c r="J685" s="228">
        <v>153247</v>
      </c>
      <c r="K685" s="18" t="s">
        <v>50</v>
      </c>
      <c r="L685" s="19" t="s">
        <v>51</v>
      </c>
      <c r="M685" s="213">
        <v>2020</v>
      </c>
      <c r="N685" s="20">
        <v>1300</v>
      </c>
      <c r="O685" s="185">
        <v>96</v>
      </c>
      <c r="P685" s="222">
        <v>5</v>
      </c>
      <c r="Q685" s="21">
        <v>44152</v>
      </c>
      <c r="R685" s="22">
        <v>45974</v>
      </c>
      <c r="S685" s="164">
        <v>45977</v>
      </c>
      <c r="T685" s="165">
        <v>45977</v>
      </c>
      <c r="U685" s="23" t="s">
        <v>70</v>
      </c>
      <c r="V685" s="24" t="s">
        <v>37</v>
      </c>
      <c r="W685" s="127"/>
      <c r="X685" s="281">
        <v>45800</v>
      </c>
      <c r="Z685" s="260"/>
      <c r="AA685" s="261"/>
      <c r="AB685" s="261"/>
      <c r="AC685" s="262"/>
      <c r="AD685" s="275">
        <f t="shared" si="51"/>
        <v>0</v>
      </c>
    </row>
    <row r="686" spans="1:30" ht="26.1" customHeight="1" x14ac:dyDescent="0.25">
      <c r="A686" s="10">
        <f t="shared" si="54"/>
        <v>681</v>
      </c>
      <c r="B686" s="11">
        <f t="shared" si="54"/>
        <v>26</v>
      </c>
      <c r="C686" s="12" t="s">
        <v>790</v>
      </c>
      <c r="D686" s="13" t="s">
        <v>976</v>
      </c>
      <c r="E686" s="14" t="s">
        <v>46</v>
      </c>
      <c r="F686" s="15" t="s">
        <v>47</v>
      </c>
      <c r="G686" s="16" t="s">
        <v>48</v>
      </c>
      <c r="H686" s="235" t="s">
        <v>71</v>
      </c>
      <c r="I686" s="17" t="s">
        <v>793</v>
      </c>
      <c r="J686" s="228">
        <v>141533</v>
      </c>
      <c r="K686" s="18" t="s">
        <v>50</v>
      </c>
      <c r="L686" s="19" t="s">
        <v>51</v>
      </c>
      <c r="M686" s="213">
        <v>2016</v>
      </c>
      <c r="N686" s="20">
        <v>1400</v>
      </c>
      <c r="O686" s="185">
        <v>110</v>
      </c>
      <c r="P686" s="222">
        <v>5</v>
      </c>
      <c r="Q686" s="21">
        <v>42703</v>
      </c>
      <c r="R686" s="22">
        <v>45983</v>
      </c>
      <c r="S686" s="164">
        <v>45989</v>
      </c>
      <c r="T686" s="165">
        <v>45989</v>
      </c>
      <c r="U686" s="23" t="s">
        <v>52</v>
      </c>
      <c r="V686" s="24" t="s">
        <v>53</v>
      </c>
      <c r="W686" s="127"/>
      <c r="X686" s="281">
        <v>34900</v>
      </c>
      <c r="Z686" s="260"/>
      <c r="AA686" s="261"/>
      <c r="AB686" s="261"/>
      <c r="AC686" s="262"/>
      <c r="AD686" s="275">
        <f t="shared" si="51"/>
        <v>0</v>
      </c>
    </row>
    <row r="687" spans="1:30" ht="26.1" customHeight="1" thickBot="1" x14ac:dyDescent="0.3">
      <c r="A687" s="72">
        <f t="shared" si="54"/>
        <v>682</v>
      </c>
      <c r="B687" s="11">
        <f t="shared" si="54"/>
        <v>27</v>
      </c>
      <c r="C687" s="12" t="s">
        <v>790</v>
      </c>
      <c r="D687" s="13" t="s">
        <v>1525</v>
      </c>
      <c r="E687" s="14" t="s">
        <v>85</v>
      </c>
      <c r="F687" s="15" t="s">
        <v>180</v>
      </c>
      <c r="G687" s="16" t="s">
        <v>64</v>
      </c>
      <c r="H687" s="235" t="s">
        <v>71</v>
      </c>
      <c r="I687" s="17" t="s">
        <v>818</v>
      </c>
      <c r="J687" s="228">
        <v>585</v>
      </c>
      <c r="K687" s="18" t="s">
        <v>182</v>
      </c>
      <c r="L687" s="19" t="s">
        <v>183</v>
      </c>
      <c r="M687" s="213">
        <v>2024</v>
      </c>
      <c r="N687" s="20" t="s">
        <v>184</v>
      </c>
      <c r="O687" s="185">
        <v>118</v>
      </c>
      <c r="P687" s="222">
        <v>5</v>
      </c>
      <c r="Q687" s="21">
        <v>45629</v>
      </c>
      <c r="R687" s="22">
        <v>46724</v>
      </c>
      <c r="S687" s="164">
        <v>45993</v>
      </c>
      <c r="T687" s="165">
        <v>45993</v>
      </c>
      <c r="U687" s="23" t="s">
        <v>73</v>
      </c>
      <c r="V687" s="24" t="s">
        <v>91</v>
      </c>
      <c r="W687" s="127"/>
      <c r="X687" s="281">
        <v>178000</v>
      </c>
      <c r="Z687" s="260"/>
      <c r="AA687" s="261"/>
      <c r="AB687" s="261"/>
      <c r="AC687" s="262"/>
      <c r="AD687" s="275">
        <f t="shared" si="51"/>
        <v>0</v>
      </c>
    </row>
    <row r="688" spans="1:30" ht="26.1" customHeight="1" thickBot="1" x14ac:dyDescent="0.3">
      <c r="A688" s="73">
        <f t="shared" si="54"/>
        <v>683</v>
      </c>
      <c r="B688" s="11">
        <f t="shared" si="54"/>
        <v>28</v>
      </c>
      <c r="C688" s="139" t="s">
        <v>790</v>
      </c>
      <c r="D688" s="141" t="s">
        <v>860</v>
      </c>
      <c r="E688" s="143" t="s">
        <v>85</v>
      </c>
      <c r="F688" s="145" t="s">
        <v>134</v>
      </c>
      <c r="G688" s="147" t="s">
        <v>55</v>
      </c>
      <c r="H688" s="237" t="s">
        <v>71</v>
      </c>
      <c r="I688" s="149" t="s">
        <v>791</v>
      </c>
      <c r="J688" s="230">
        <v>254441</v>
      </c>
      <c r="K688" s="151" t="s">
        <v>61</v>
      </c>
      <c r="L688" s="35" t="s">
        <v>196</v>
      </c>
      <c r="M688" s="216">
        <v>2011</v>
      </c>
      <c r="N688" s="181">
        <v>1600</v>
      </c>
      <c r="O688" s="187">
        <v>85</v>
      </c>
      <c r="P688" s="224">
        <v>5</v>
      </c>
      <c r="Q688" s="153">
        <v>40766</v>
      </c>
      <c r="R688" s="155">
        <v>45885</v>
      </c>
      <c r="S688" s="171">
        <v>46053</v>
      </c>
      <c r="T688" s="172">
        <v>46053</v>
      </c>
      <c r="U688" s="157" t="s">
        <v>52</v>
      </c>
      <c r="V688" s="159" t="s">
        <v>101</v>
      </c>
      <c r="W688" s="162"/>
      <c r="X688" s="282">
        <v>15000</v>
      </c>
      <c r="Z688" s="260"/>
      <c r="AA688" s="261"/>
      <c r="AB688" s="261"/>
      <c r="AC688" s="262"/>
      <c r="AD688" s="274">
        <f t="shared" si="51"/>
        <v>0</v>
      </c>
    </row>
    <row r="689" spans="1:30" s="86" customFormat="1" ht="35.1" customHeight="1" thickBot="1" x14ac:dyDescent="0.3">
      <c r="A689" s="74"/>
      <c r="B689" s="317">
        <f>B29+B59+B100+B165+B187+B239+B285+B361+B385+B433+B470+B499+B531+B576+B610+B660+B688</f>
        <v>683</v>
      </c>
      <c r="C689" s="75"/>
      <c r="D689" s="320">
        <f>COUNTA(D6:D688)</f>
        <v>683</v>
      </c>
      <c r="E689" s="322" t="s">
        <v>819</v>
      </c>
      <c r="F689" s="323"/>
      <c r="G689" s="76">
        <f>COUNTIF(G6:G688,"4x4")</f>
        <v>567</v>
      </c>
      <c r="H689" s="324">
        <f>SUM(G689:G694)</f>
        <v>683</v>
      </c>
      <c r="I689" s="75"/>
      <c r="J689" s="75"/>
      <c r="K689" s="75"/>
      <c r="L689" s="74"/>
      <c r="M689" s="77">
        <f>COUNTIF(M6:M688,"2004")</f>
        <v>1</v>
      </c>
      <c r="N689" s="78">
        <v>2004</v>
      </c>
      <c r="O689" s="79">
        <f>COUNTIF(O6:O688,"&lt;=60")</f>
        <v>1</v>
      </c>
      <c r="P689" s="80"/>
      <c r="Q689" s="81">
        <f>M689</f>
        <v>1</v>
      </c>
      <c r="R689" s="82">
        <v>1</v>
      </c>
      <c r="S689" s="83">
        <f>Q689-R689</f>
        <v>0</v>
      </c>
      <c r="T689" s="84">
        <v>2004</v>
      </c>
      <c r="U689" s="2"/>
      <c r="V689" s="122"/>
      <c r="W689" s="211"/>
      <c r="X689" s="284">
        <f>SUM(X6:X688)</f>
        <v>37703000</v>
      </c>
      <c r="Z689" s="251">
        <f>SUM(Z6:Z688)</f>
        <v>0</v>
      </c>
      <c r="AA689" s="251">
        <f t="shared" ref="AA689:AD689" si="55">SUM(AA6:AA688)</f>
        <v>0</v>
      </c>
      <c r="AB689" s="251">
        <f t="shared" si="55"/>
        <v>0</v>
      </c>
      <c r="AC689" s="251">
        <f t="shared" si="55"/>
        <v>0</v>
      </c>
      <c r="AD689" s="271">
        <f t="shared" si="55"/>
        <v>0</v>
      </c>
    </row>
    <row r="690" spans="1:30" s="86" customFormat="1" ht="35.1" customHeight="1" thickBot="1" x14ac:dyDescent="0.3">
      <c r="A690" s="74"/>
      <c r="B690" s="318"/>
      <c r="C690" s="75"/>
      <c r="D690" s="320"/>
      <c r="E690" s="326" t="s">
        <v>820</v>
      </c>
      <c r="F690" s="327"/>
      <c r="G690" s="87">
        <f>COUNTIF(G6:G688,"-")</f>
        <v>78</v>
      </c>
      <c r="H690" s="324"/>
      <c r="I690" s="75"/>
      <c r="J690" s="75"/>
      <c r="K690" s="75"/>
      <c r="L690" s="74"/>
      <c r="M690" s="88">
        <f>COUNTIF(M6:M688,"2005")</f>
        <v>1</v>
      </c>
      <c r="N690" s="89">
        <v>2005</v>
      </c>
      <c r="O690" s="90"/>
      <c r="P690" s="80"/>
      <c r="Q690" s="81">
        <f t="shared" ref="Q690:Q705" si="56">M690</f>
        <v>1</v>
      </c>
      <c r="R690" s="82">
        <v>1</v>
      </c>
      <c r="S690" s="83">
        <f t="shared" ref="S690:S708" si="57">Q690-R690</f>
        <v>0</v>
      </c>
      <c r="T690" s="89">
        <v>2005</v>
      </c>
      <c r="U690" s="2"/>
      <c r="V690" s="123"/>
      <c r="W690" s="212"/>
      <c r="X690" s="285"/>
      <c r="Z690" s="289">
        <f>Z689+AA689+AB689+AC689</f>
        <v>0</v>
      </c>
      <c r="AA690" s="290"/>
      <c r="AB690" s="290"/>
      <c r="AC690" s="291"/>
      <c r="AD690" s="252"/>
    </row>
    <row r="691" spans="1:30" ht="35.1" customHeight="1" thickBot="1" x14ac:dyDescent="0.3">
      <c r="B691" s="318"/>
      <c r="D691" s="320"/>
      <c r="E691" s="326" t="s">
        <v>48</v>
      </c>
      <c r="F691" s="327"/>
      <c r="G691" s="87">
        <f>COUNTIF(G6:G688,"Kombi")</f>
        <v>22</v>
      </c>
      <c r="H691" s="324"/>
      <c r="J691" s="196" t="s">
        <v>841</v>
      </c>
      <c r="K691" s="198">
        <f>COUNTIF(K6:K688,"Pb-95+LPG")</f>
        <v>32</v>
      </c>
      <c r="M691" s="88">
        <f>COUNTIF(M6:M688,"2006")</f>
        <v>0</v>
      </c>
      <c r="N691" s="89">
        <v>2006</v>
      </c>
      <c r="O691" s="26"/>
      <c r="P691" s="53"/>
      <c r="Q691" s="94">
        <f t="shared" si="56"/>
        <v>0</v>
      </c>
      <c r="R691" s="95"/>
      <c r="S691" s="96">
        <f t="shared" si="57"/>
        <v>0</v>
      </c>
      <c r="T691" s="89">
        <v>2006</v>
      </c>
      <c r="V691" s="98"/>
      <c r="W691" s="85"/>
      <c r="X691" s="286"/>
      <c r="Z691" s="264"/>
      <c r="AA691" s="264"/>
      <c r="AB691" s="264"/>
      <c r="AC691" s="264"/>
      <c r="AD691" s="265"/>
    </row>
    <row r="692" spans="1:30" ht="35.1" customHeight="1" thickBot="1" x14ac:dyDescent="0.3">
      <c r="B692" s="319"/>
      <c r="D692" s="320"/>
      <c r="E692" s="328" t="s">
        <v>821</v>
      </c>
      <c r="F692" s="329"/>
      <c r="G692" s="99">
        <f>COUNTIF(G6:G688,"BUS")</f>
        <v>4</v>
      </c>
      <c r="H692" s="324"/>
      <c r="J692" s="197" t="s">
        <v>50</v>
      </c>
      <c r="K692" s="199">
        <f>COUNTIF(K6:K688,"Pb-95")</f>
        <v>545</v>
      </c>
      <c r="M692" s="88">
        <f>COUNTIF(M6:M688,"2007")</f>
        <v>1</v>
      </c>
      <c r="N692" s="89">
        <v>2007</v>
      </c>
      <c r="O692" s="26"/>
      <c r="P692" s="53"/>
      <c r="Q692" s="94">
        <f t="shared" si="56"/>
        <v>1</v>
      </c>
      <c r="R692" s="95"/>
      <c r="S692" s="96">
        <f t="shared" si="57"/>
        <v>1</v>
      </c>
      <c r="T692" s="89">
        <v>2007</v>
      </c>
      <c r="Z692" s="264"/>
      <c r="AA692" s="264"/>
      <c r="AB692" s="279"/>
      <c r="AC692" s="264"/>
      <c r="AD692" s="265"/>
    </row>
    <row r="693" spans="1:30" ht="35.1" customHeight="1" thickBot="1" x14ac:dyDescent="0.3">
      <c r="D693" s="320"/>
      <c r="E693" s="330" t="s">
        <v>822</v>
      </c>
      <c r="F693" s="331"/>
      <c r="G693" s="87">
        <f>COUNTIF(G6:G688,"DOSTAWCZY")</f>
        <v>3</v>
      </c>
      <c r="H693" s="324"/>
      <c r="J693" s="197" t="s">
        <v>61</v>
      </c>
      <c r="K693" s="199">
        <f>COUNTIF(K6:K688,"ON")</f>
        <v>63</v>
      </c>
      <c r="L693" s="102"/>
      <c r="M693" s="88">
        <f>COUNTIF(M6:M688,"2008")</f>
        <v>3</v>
      </c>
      <c r="N693" s="89">
        <v>2008</v>
      </c>
      <c r="O693" s="26"/>
      <c r="P693" s="53"/>
      <c r="Q693" s="94">
        <f t="shared" si="56"/>
        <v>3</v>
      </c>
      <c r="R693" s="95">
        <v>1</v>
      </c>
      <c r="S693" s="96">
        <f t="shared" si="57"/>
        <v>2</v>
      </c>
      <c r="T693" s="89">
        <v>2008</v>
      </c>
      <c r="Z693" s="264"/>
      <c r="AA693" s="264"/>
      <c r="AB693" s="264"/>
      <c r="AC693" s="264"/>
      <c r="AD693" s="265"/>
    </row>
    <row r="694" spans="1:30" ht="35.1" customHeight="1" thickBot="1" x14ac:dyDescent="0.3">
      <c r="D694" s="321"/>
      <c r="E694" s="326" t="s">
        <v>823</v>
      </c>
      <c r="F694" s="327"/>
      <c r="G694" s="87">
        <f>COUNTIF(G6:G688,"X")</f>
        <v>9</v>
      </c>
      <c r="H694" s="325"/>
      <c r="J694" s="197" t="s">
        <v>182</v>
      </c>
      <c r="K694" s="199">
        <f>COUNTIF(K6:K688,"Pb-95/Hybryda")</f>
        <v>7</v>
      </c>
      <c r="M694" s="88">
        <f>COUNTIF(M6:M688,"2009")</f>
        <v>1</v>
      </c>
      <c r="N694" s="89">
        <v>2009</v>
      </c>
      <c r="O694" s="26"/>
      <c r="P694" s="53"/>
      <c r="Q694" s="94">
        <f t="shared" si="56"/>
        <v>1</v>
      </c>
      <c r="R694" s="95">
        <v>1</v>
      </c>
      <c r="S694" s="96">
        <f t="shared" si="57"/>
        <v>0</v>
      </c>
      <c r="T694" s="89">
        <v>2009</v>
      </c>
      <c r="Z694" s="266"/>
      <c r="AA694" s="267"/>
      <c r="AB694" s="266"/>
      <c r="AC694" s="266"/>
      <c r="AD694" s="268"/>
    </row>
    <row r="695" spans="1:30" ht="35.1" customHeight="1" thickBot="1" x14ac:dyDescent="0.3">
      <c r="I695" s="104"/>
      <c r="J695" s="197" t="s">
        <v>131</v>
      </c>
      <c r="K695" s="199">
        <f>COUNTIF(K6:K688,"Pb-95/Mild")</f>
        <v>25</v>
      </c>
      <c r="M695" s="88">
        <f>COUNTIF(M6:M688,"2010")</f>
        <v>5</v>
      </c>
      <c r="N695" s="89">
        <v>2010</v>
      </c>
      <c r="O695" s="26"/>
      <c r="P695" s="53"/>
      <c r="Q695" s="94">
        <f t="shared" si="56"/>
        <v>5</v>
      </c>
      <c r="R695" s="95"/>
      <c r="S695" s="96">
        <f t="shared" si="57"/>
        <v>5</v>
      </c>
      <c r="T695" s="89">
        <v>2010</v>
      </c>
      <c r="Z695" s="288"/>
      <c r="AA695" s="288"/>
      <c r="AB695" s="288"/>
      <c r="AC695" s="288"/>
      <c r="AD695" s="269"/>
    </row>
    <row r="696" spans="1:30" ht="35.1" customHeight="1" x14ac:dyDescent="0.25">
      <c r="C696" s="332" t="s">
        <v>825</v>
      </c>
      <c r="D696" s="333"/>
      <c r="E696" s="336" t="s">
        <v>826</v>
      </c>
      <c r="J696" s="197" t="s">
        <v>88</v>
      </c>
      <c r="K696" s="199">
        <f>COUNTIF(K6:K688,"Elektryk")</f>
        <v>2</v>
      </c>
      <c r="M696" s="88">
        <f>COUNTIF(M6:M688,"2011")</f>
        <v>6</v>
      </c>
      <c r="N696" s="89">
        <v>2011</v>
      </c>
      <c r="O696" s="26"/>
      <c r="P696" s="53"/>
      <c r="Q696" s="94">
        <f t="shared" si="56"/>
        <v>6</v>
      </c>
      <c r="R696" s="95"/>
      <c r="S696" s="96">
        <f t="shared" si="57"/>
        <v>6</v>
      </c>
      <c r="T696" s="89">
        <v>2011</v>
      </c>
      <c r="Z696" s="270"/>
      <c r="AA696" s="270"/>
      <c r="AB696" s="270"/>
      <c r="AC696" s="270"/>
      <c r="AD696" s="270"/>
    </row>
    <row r="697" spans="1:30" ht="35.1" customHeight="1" thickBot="1" x14ac:dyDescent="0.3">
      <c r="C697" s="334"/>
      <c r="D697" s="335"/>
      <c r="E697" s="337"/>
      <c r="F697" s="105"/>
      <c r="G697" s="106"/>
      <c r="H697" s="26"/>
      <c r="I697" s="104"/>
      <c r="J697" s="204" t="s">
        <v>823</v>
      </c>
      <c r="K697" s="205">
        <f>COUNTIF(K6:K688,"x")</f>
        <v>9</v>
      </c>
      <c r="M697" s="88">
        <f>COUNTIF(M6:M688,"2012")</f>
        <v>6</v>
      </c>
      <c r="N697" s="89">
        <v>2012</v>
      </c>
      <c r="O697" s="26"/>
      <c r="P697" s="53"/>
      <c r="Q697" s="94">
        <f t="shared" si="56"/>
        <v>6</v>
      </c>
      <c r="R697" s="95">
        <v>1</v>
      </c>
      <c r="S697" s="96">
        <f t="shared" si="57"/>
        <v>5</v>
      </c>
      <c r="T697" s="89">
        <v>2012</v>
      </c>
      <c r="Z697" s="270"/>
      <c r="AA697" s="270"/>
      <c r="AB697" s="270"/>
      <c r="AC697" s="270"/>
      <c r="AD697" s="270"/>
    </row>
    <row r="698" spans="1:30" ht="34.5" customHeight="1" thickBot="1" x14ac:dyDescent="0.3">
      <c r="C698" s="338" t="s">
        <v>45</v>
      </c>
      <c r="D698" s="339"/>
      <c r="E698" s="107">
        <f>COUNTIF(C6:C688,"Centrala")</f>
        <v>24</v>
      </c>
      <c r="F698" s="108"/>
      <c r="G698" s="108"/>
      <c r="J698" s="208" t="s">
        <v>842</v>
      </c>
      <c r="K698" s="209">
        <f>SUM(K691:K697)</f>
        <v>683</v>
      </c>
      <c r="M698" s="88">
        <f>COUNTIF(M6:M688,"2013")</f>
        <v>26</v>
      </c>
      <c r="N698" s="89">
        <v>2013</v>
      </c>
      <c r="O698" s="26"/>
      <c r="P698" s="53"/>
      <c r="Q698" s="94">
        <f t="shared" si="56"/>
        <v>26</v>
      </c>
      <c r="R698" s="95"/>
      <c r="S698" s="96">
        <f t="shared" si="57"/>
        <v>26</v>
      </c>
      <c r="T698" s="89">
        <v>2013</v>
      </c>
    </row>
    <row r="699" spans="1:30" ht="34.5" customHeight="1" x14ac:dyDescent="0.25">
      <c r="C699" s="315" t="s">
        <v>95</v>
      </c>
      <c r="D699" s="316"/>
      <c r="E699" s="109">
        <f>COUNTIF(C6:C688,"Dolnośląski")</f>
        <v>30</v>
      </c>
      <c r="F699" s="108"/>
      <c r="G699" s="108"/>
      <c r="M699" s="88">
        <f>COUNTIF(M6:M688,"2014")</f>
        <v>26</v>
      </c>
      <c r="N699" s="89">
        <v>2014</v>
      </c>
      <c r="O699" s="26"/>
      <c r="P699" s="53"/>
      <c r="Q699" s="94">
        <f t="shared" si="56"/>
        <v>26</v>
      </c>
      <c r="R699" s="95">
        <v>2</v>
      </c>
      <c r="S699" s="96">
        <f t="shared" si="57"/>
        <v>24</v>
      </c>
      <c r="T699" s="89">
        <v>2014</v>
      </c>
    </row>
    <row r="700" spans="1:30" ht="34.5" customHeight="1" thickBot="1" x14ac:dyDescent="0.3">
      <c r="C700" s="315" t="s">
        <v>133</v>
      </c>
      <c r="D700" s="316"/>
      <c r="E700" s="109">
        <f>COUNTIF(C6:C688,"Kujawsko-Pomorski")</f>
        <v>41</v>
      </c>
      <c r="F700" s="108"/>
      <c r="G700" s="108"/>
      <c r="M700" s="88">
        <f>COUNTIF(M6:M688,"2015")</f>
        <v>54</v>
      </c>
      <c r="N700" s="89">
        <v>2015</v>
      </c>
      <c r="O700" s="26"/>
      <c r="P700" s="53"/>
      <c r="Q700" s="94">
        <f t="shared" si="56"/>
        <v>54</v>
      </c>
      <c r="R700" s="95">
        <v>2</v>
      </c>
      <c r="S700" s="96">
        <f t="shared" si="57"/>
        <v>52</v>
      </c>
      <c r="T700" s="89">
        <v>2015</v>
      </c>
    </row>
    <row r="701" spans="1:30" ht="34.5" customHeight="1" x14ac:dyDescent="0.25">
      <c r="C701" s="315" t="s">
        <v>185</v>
      </c>
      <c r="D701" s="316"/>
      <c r="E701" s="109">
        <f>COUNTIF(C6:C688,"Lubelski")</f>
        <v>65</v>
      </c>
      <c r="F701" s="108"/>
      <c r="G701" s="108"/>
      <c r="J701" s="200" t="s">
        <v>824</v>
      </c>
      <c r="K701" s="203">
        <f>COUNTIF(L6:L688,"EURO 4")</f>
        <v>1</v>
      </c>
      <c r="M701" s="88">
        <f>COUNTIF(M6:M688,"2016")</f>
        <v>4</v>
      </c>
      <c r="N701" s="89">
        <v>2016</v>
      </c>
      <c r="O701" s="26"/>
      <c r="P701" s="53"/>
      <c r="Q701" s="94">
        <f t="shared" si="56"/>
        <v>4</v>
      </c>
      <c r="R701" s="95"/>
      <c r="S701" s="96">
        <f t="shared" si="57"/>
        <v>4</v>
      </c>
      <c r="T701" s="89">
        <v>2016</v>
      </c>
    </row>
    <row r="702" spans="1:30" ht="34.5" customHeight="1" x14ac:dyDescent="0.25">
      <c r="C702" s="315" t="s">
        <v>256</v>
      </c>
      <c r="D702" s="316"/>
      <c r="E702" s="109">
        <f>COUNTIF(C6:C688,"Lubuski")</f>
        <v>22</v>
      </c>
      <c r="F702" s="108"/>
      <c r="G702" s="108"/>
      <c r="J702" s="201" t="s">
        <v>196</v>
      </c>
      <c r="K702" s="67">
        <f>COUNTIF(L6:L688,"EURO 5")</f>
        <v>122</v>
      </c>
      <c r="M702" s="88">
        <f>COUNTIF(M6:M688,"2017")</f>
        <v>41</v>
      </c>
      <c r="N702" s="89">
        <v>2017</v>
      </c>
      <c r="O702" s="26"/>
      <c r="P702" s="53"/>
      <c r="Q702" s="94">
        <f t="shared" si="56"/>
        <v>41</v>
      </c>
      <c r="R702" s="95"/>
      <c r="S702" s="96">
        <f t="shared" si="57"/>
        <v>41</v>
      </c>
      <c r="T702" s="89">
        <v>2017</v>
      </c>
    </row>
    <row r="703" spans="1:30" ht="34.5" customHeight="1" x14ac:dyDescent="0.25">
      <c r="C703" s="315" t="s">
        <v>277</v>
      </c>
      <c r="D703" s="316"/>
      <c r="E703" s="109">
        <f>COUNTIF(C6:C688,"Łódzki")</f>
        <v>52</v>
      </c>
      <c r="F703" s="108"/>
      <c r="G703" s="108"/>
      <c r="J703" s="201" t="s">
        <v>51</v>
      </c>
      <c r="K703" s="67">
        <f>COUNTIF(L6:L688,"EURO 6")</f>
        <v>542</v>
      </c>
      <c r="M703" s="88">
        <f>COUNTIF(M6:M688,"2018")</f>
        <v>66</v>
      </c>
      <c r="N703" s="110">
        <v>2018</v>
      </c>
      <c r="O703" s="26"/>
      <c r="P703" s="53"/>
      <c r="Q703" s="94">
        <f t="shared" si="56"/>
        <v>66</v>
      </c>
      <c r="R703" s="95"/>
      <c r="S703" s="96">
        <f t="shared" si="57"/>
        <v>66</v>
      </c>
      <c r="T703" s="110">
        <v>2018</v>
      </c>
    </row>
    <row r="704" spans="1:30" ht="34.5" customHeight="1" x14ac:dyDescent="0.25">
      <c r="C704" s="315" t="s">
        <v>336</v>
      </c>
      <c r="D704" s="316"/>
      <c r="E704" s="109">
        <f>COUNTIF(C6:C688,"Małopolski")</f>
        <v>46</v>
      </c>
      <c r="F704" s="108"/>
      <c r="G704" s="108"/>
      <c r="J704" s="202" t="s">
        <v>183</v>
      </c>
      <c r="K704" s="67">
        <f>COUNTIF(L6:L688,"Niskoemisyjny")</f>
        <v>7</v>
      </c>
      <c r="M704" s="88">
        <f>COUNTIF(M6:M688,"2019")</f>
        <v>96</v>
      </c>
      <c r="N704" s="110">
        <v>2019</v>
      </c>
      <c r="O704" s="26"/>
      <c r="P704" s="53"/>
      <c r="Q704" s="94">
        <f t="shared" si="56"/>
        <v>96</v>
      </c>
      <c r="R704" s="95"/>
      <c r="S704" s="96">
        <f t="shared" si="57"/>
        <v>96</v>
      </c>
      <c r="T704" s="110">
        <v>2019</v>
      </c>
    </row>
    <row r="705" spans="1:22" ht="34.5" customHeight="1" x14ac:dyDescent="0.25">
      <c r="C705" s="315" t="s">
        <v>386</v>
      </c>
      <c r="D705" s="316"/>
      <c r="E705" s="109">
        <f>COUNTIF(C6:C688,"Mazowiecki")</f>
        <v>76</v>
      </c>
      <c r="F705" s="108"/>
      <c r="G705" s="108"/>
      <c r="J705" s="202" t="s">
        <v>89</v>
      </c>
      <c r="K705" s="67">
        <f>COUNTIF(L6:L688,"Zeroemisyjny")</f>
        <v>2</v>
      </c>
      <c r="M705" s="88">
        <f>COUNTIF(M6:M688,"2020")</f>
        <v>100</v>
      </c>
      <c r="N705" s="89">
        <v>2020</v>
      </c>
      <c r="O705" s="111"/>
      <c r="P705" s="53"/>
      <c r="Q705" s="94">
        <f t="shared" si="56"/>
        <v>100</v>
      </c>
      <c r="R705" s="95"/>
      <c r="S705" s="96">
        <f t="shared" si="57"/>
        <v>100</v>
      </c>
      <c r="T705" s="89">
        <v>2020</v>
      </c>
    </row>
    <row r="706" spans="1:22" ht="34.5" customHeight="1" thickBot="1" x14ac:dyDescent="0.3">
      <c r="C706" s="315" t="s">
        <v>472</v>
      </c>
      <c r="D706" s="316"/>
      <c r="E706" s="109">
        <f>COUNTIF(C6:C688,"Opolski")</f>
        <v>24</v>
      </c>
      <c r="F706" s="108"/>
      <c r="G706" s="108"/>
      <c r="J706" s="206" t="s">
        <v>823</v>
      </c>
      <c r="K706" s="207">
        <f>COUNTIF(L6:L688,"x")</f>
        <v>9</v>
      </c>
      <c r="M706" s="88">
        <f>COUNTIF(M6:M688,"2022")</f>
        <v>165</v>
      </c>
      <c r="N706" s="89">
        <v>2022</v>
      </c>
      <c r="O706" s="111"/>
      <c r="P706" s="53"/>
      <c r="Q706" s="94">
        <f>M706</f>
        <v>165</v>
      </c>
      <c r="R706" s="95"/>
      <c r="S706" s="96">
        <f t="shared" si="57"/>
        <v>165</v>
      </c>
      <c r="T706" s="89">
        <v>2022</v>
      </c>
    </row>
    <row r="707" spans="1:22" ht="34.5" customHeight="1" thickBot="1" x14ac:dyDescent="0.3">
      <c r="C707" s="315" t="s">
        <v>497</v>
      </c>
      <c r="D707" s="316"/>
      <c r="E707" s="109">
        <f>COUNTIF(C6:C688,"Podkarpacki")</f>
        <v>48</v>
      </c>
      <c r="F707" s="108"/>
      <c r="G707" s="108"/>
      <c r="J707" s="209" t="s">
        <v>842</v>
      </c>
      <c r="K707" s="210">
        <f>SUM(K701:K706)</f>
        <v>683</v>
      </c>
      <c r="M707" s="88">
        <f>COUNTIF(M6:M689,"2023")</f>
        <v>43</v>
      </c>
      <c r="N707" s="89">
        <v>2023</v>
      </c>
      <c r="O707" s="111"/>
      <c r="P707" s="53"/>
      <c r="Q707" s="94">
        <f>M707</f>
        <v>43</v>
      </c>
      <c r="R707" s="95"/>
      <c r="S707" s="96">
        <f t="shared" si="57"/>
        <v>43</v>
      </c>
      <c r="T707" s="84">
        <v>2023</v>
      </c>
    </row>
    <row r="708" spans="1:22" ht="34.5" customHeight="1" thickBot="1" x14ac:dyDescent="0.3">
      <c r="C708" s="315" t="s">
        <v>549</v>
      </c>
      <c r="D708" s="316"/>
      <c r="E708" s="109">
        <f>COUNTIF(C6:C688,"Podlaski")</f>
        <v>37</v>
      </c>
      <c r="F708" s="108"/>
      <c r="G708" s="108"/>
      <c r="M708" s="112">
        <f>COUNTIF(M6:M690,"2024")</f>
        <v>38</v>
      </c>
      <c r="N708" s="113">
        <v>2024</v>
      </c>
      <c r="O708" s="111"/>
      <c r="P708" s="53"/>
      <c r="Q708" s="94">
        <f>M708</f>
        <v>38</v>
      </c>
      <c r="R708" s="95"/>
      <c r="S708" s="96">
        <f t="shared" si="57"/>
        <v>38</v>
      </c>
      <c r="T708" s="113">
        <v>2024</v>
      </c>
    </row>
    <row r="709" spans="1:22" ht="34.5" customHeight="1" thickBot="1" x14ac:dyDescent="0.3">
      <c r="C709" s="315" t="s">
        <v>587</v>
      </c>
      <c r="D709" s="316"/>
      <c r="E709" s="109">
        <f>COUNTIF(C6:C688,"Pomorski")</f>
        <v>29</v>
      </c>
      <c r="F709" s="108"/>
      <c r="G709" s="108"/>
      <c r="Q709" s="244" t="s">
        <v>1528</v>
      </c>
      <c r="R709" s="246" t="s">
        <v>1529</v>
      </c>
      <c r="S709" s="245" t="s">
        <v>1530</v>
      </c>
    </row>
    <row r="710" spans="1:22" ht="34.5" customHeight="1" x14ac:dyDescent="0.25">
      <c r="C710" s="315" t="s">
        <v>620</v>
      </c>
      <c r="D710" s="316"/>
      <c r="E710" s="109">
        <f>COUNTIF(C6:C688,"Śląski")</f>
        <v>32</v>
      </c>
      <c r="F710" s="108"/>
      <c r="G710" s="108"/>
    </row>
    <row r="711" spans="1:22" ht="34.5" customHeight="1" x14ac:dyDescent="0.25">
      <c r="C711" s="315" t="s">
        <v>653</v>
      </c>
      <c r="D711" s="316"/>
      <c r="E711" s="109">
        <f>COUNTIF(C6:C688,"Świętokrzyski")</f>
        <v>45</v>
      </c>
      <c r="F711" s="108"/>
      <c r="G711" s="108"/>
      <c r="Q711" s="93"/>
      <c r="R711" s="93"/>
      <c r="S711" s="96"/>
      <c r="T711" s="96"/>
    </row>
    <row r="712" spans="1:22" ht="34.5" customHeight="1" x14ac:dyDescent="0.25">
      <c r="C712" s="315" t="s">
        <v>701</v>
      </c>
      <c r="D712" s="316"/>
      <c r="E712" s="109">
        <f>COUNTIF(C6:C688,"Warmińsko-Mazurski")</f>
        <v>34</v>
      </c>
      <c r="F712" s="108"/>
      <c r="G712" s="108"/>
      <c r="Q712" s="93"/>
      <c r="R712" s="93"/>
      <c r="S712" s="96"/>
      <c r="T712" s="96"/>
    </row>
    <row r="713" spans="1:22" ht="34.5" customHeight="1" thickBot="1" x14ac:dyDescent="0.3">
      <c r="C713" s="315" t="s">
        <v>736</v>
      </c>
      <c r="D713" s="316"/>
      <c r="E713" s="109">
        <f>COUNTIF(C6:C688,"Wielkopolski")</f>
        <v>50</v>
      </c>
      <c r="F713" s="108"/>
      <c r="G713" s="108"/>
      <c r="Q713" s="93"/>
      <c r="R713" s="93"/>
      <c r="S713" s="96"/>
      <c r="T713" s="96"/>
    </row>
    <row r="714" spans="1:22" ht="34.5" customHeight="1" thickBot="1" x14ac:dyDescent="0.3">
      <c r="C714" s="306" t="s">
        <v>790</v>
      </c>
      <c r="D714" s="307"/>
      <c r="E714" s="117">
        <f>COUNTIF(C6:C688,"Zachodniopomorski")</f>
        <v>28</v>
      </c>
      <c r="F714" s="108"/>
      <c r="G714" s="108"/>
      <c r="M714" s="308">
        <f>SUM(M689:M708)</f>
        <v>683</v>
      </c>
      <c r="N714" s="309"/>
      <c r="O714" s="2"/>
      <c r="P714" s="310"/>
      <c r="Q714" s="118">
        <f>SUM(Q689:Q708)</f>
        <v>683</v>
      </c>
      <c r="R714" s="241"/>
      <c r="S714" s="118">
        <f>SUM(S689:S708)</f>
        <v>674</v>
      </c>
      <c r="T714" s="311" t="s">
        <v>828</v>
      </c>
      <c r="U714" s="312"/>
      <c r="V714" s="312"/>
    </row>
    <row r="715" spans="1:22" ht="57" customHeight="1" thickBot="1" x14ac:dyDescent="0.3">
      <c r="C715" s="313" t="s">
        <v>829</v>
      </c>
      <c r="D715" s="314"/>
      <c r="E715" s="119">
        <f>SUM(E698:E714)</f>
        <v>683</v>
      </c>
      <c r="M715" s="120"/>
      <c r="N715" s="2"/>
      <c r="O715" s="2"/>
      <c r="P715" s="310"/>
      <c r="Q715" s="243">
        <v>9</v>
      </c>
      <c r="R715" s="242" t="s">
        <v>827</v>
      </c>
      <c r="S715" s="96"/>
      <c r="T715" s="96"/>
    </row>
    <row r="716" spans="1:22" ht="34.5" thickBot="1" x14ac:dyDescent="0.3">
      <c r="P716" s="310"/>
      <c r="Q716" s="118">
        <f>Q714-Q715</f>
        <v>674</v>
      </c>
      <c r="R716" s="241"/>
      <c r="S716" s="121"/>
      <c r="T716" s="121"/>
    </row>
    <row r="717" spans="1:22" x14ac:dyDescent="0.25">
      <c r="P717" s="310"/>
      <c r="Q717" s="93"/>
      <c r="R717" s="241"/>
      <c r="S717" s="96"/>
      <c r="T717" s="96"/>
    </row>
    <row r="718" spans="1:22" ht="31.5" x14ac:dyDescent="0.5">
      <c r="A718" s="191"/>
      <c r="B718" s="192"/>
      <c r="C718" s="193"/>
      <c r="D718" s="194"/>
      <c r="E718" s="195"/>
      <c r="F718" s="193"/>
      <c r="G718" s="193"/>
    </row>
  </sheetData>
  <sortState xmlns:xlrd2="http://schemas.microsoft.com/office/spreadsheetml/2017/richdata2" ref="C6:X688">
    <sortCondition ref="C6:C688"/>
    <sortCondition ref="S6:S688"/>
    <sortCondition ref="T6:T688"/>
  </sortState>
  <mergeCells count="66">
    <mergeCell ref="A1:C1"/>
    <mergeCell ref="E1:W1"/>
    <mergeCell ref="X1:X4"/>
    <mergeCell ref="A2:A4"/>
    <mergeCell ref="B2:B4"/>
    <mergeCell ref="C2:C4"/>
    <mergeCell ref="D2:D4"/>
    <mergeCell ref="E2:E4"/>
    <mergeCell ref="Q2:Q4"/>
    <mergeCell ref="F2:F4"/>
    <mergeCell ref="G2:G4"/>
    <mergeCell ref="H2:H4"/>
    <mergeCell ref="I2:I4"/>
    <mergeCell ref="J2:J4"/>
    <mergeCell ref="K2:K4"/>
    <mergeCell ref="L2:L4"/>
    <mergeCell ref="S2:T3"/>
    <mergeCell ref="U2:U4"/>
    <mergeCell ref="V2:V4"/>
    <mergeCell ref="W2:W4"/>
    <mergeCell ref="M2:M4"/>
    <mergeCell ref="N2:N4"/>
    <mergeCell ref="O2:O4"/>
    <mergeCell ref="P2:P4"/>
    <mergeCell ref="R2:R4"/>
    <mergeCell ref="C701:D701"/>
    <mergeCell ref="C696:D697"/>
    <mergeCell ref="E696:E697"/>
    <mergeCell ref="C698:D698"/>
    <mergeCell ref="C699:D699"/>
    <mergeCell ref="C700:D700"/>
    <mergeCell ref="B689:B692"/>
    <mergeCell ref="D689:D694"/>
    <mergeCell ref="E689:F689"/>
    <mergeCell ref="H689:H694"/>
    <mergeCell ref="E690:F690"/>
    <mergeCell ref="E691:F691"/>
    <mergeCell ref="E692:F692"/>
    <mergeCell ref="E693:F693"/>
    <mergeCell ref="E694:F694"/>
    <mergeCell ref="C713:D713"/>
    <mergeCell ref="C702:D702"/>
    <mergeCell ref="C703:D703"/>
    <mergeCell ref="C704:D704"/>
    <mergeCell ref="C705:D705"/>
    <mergeCell ref="C706:D706"/>
    <mergeCell ref="C707:D707"/>
    <mergeCell ref="C708:D708"/>
    <mergeCell ref="C709:D709"/>
    <mergeCell ref="C710:D710"/>
    <mergeCell ref="C711:D711"/>
    <mergeCell ref="C712:D712"/>
    <mergeCell ref="C714:D714"/>
    <mergeCell ref="M714:N714"/>
    <mergeCell ref="P714:P717"/>
    <mergeCell ref="T714:V714"/>
    <mergeCell ref="C715:D715"/>
    <mergeCell ref="Z695:AC695"/>
    <mergeCell ref="Z690:AC690"/>
    <mergeCell ref="Z1:AD1"/>
    <mergeCell ref="Z2:AD2"/>
    <mergeCell ref="Z3:Z4"/>
    <mergeCell ref="AA3:AA4"/>
    <mergeCell ref="AB3:AB4"/>
    <mergeCell ref="AC3:AC4"/>
    <mergeCell ref="AD3:AD4"/>
  </mergeCells>
  <conditionalFormatting sqref="AB636">
    <cfRule type="cellIs" dxfId="0" priority="1" operator="greaterThan">
      <formula>$AA$638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20" fitToHeight="1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Boczkowski Marek</dc:creator>
  <cp:lastModifiedBy>Boczkowski Marek</cp:lastModifiedBy>
  <cp:lastPrinted>2025-02-11T09:01:53Z</cp:lastPrinted>
  <dcterms:created xsi:type="dcterms:W3CDTF">2015-06-05T18:19:34Z</dcterms:created>
  <dcterms:modified xsi:type="dcterms:W3CDTF">2025-02-14T08:54:11Z</dcterms:modified>
</cp:coreProperties>
</file>