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OSTĘPOWANIA PRZETARGOWE\Tychy Edukacji Narodowej\2025.03.03 1_25_ZP_PN\oferta Tramco Sp. z o.o\"/>
    </mc:Choice>
  </mc:AlternateContent>
  <xr:revisionPtr revIDLastSave="0" documentId="13_ncr:1_{413A51A0-5624-4E33-8E18-205BC65D1D54}" xr6:coauthVersionLast="47" xr6:coauthVersionMax="47" xr10:uidLastSave="{00000000-0000-0000-0000-000000000000}"/>
  <bookViews>
    <workbookView xWindow="-120" yWindow="-120" windowWidth="29040" windowHeight="15840" xr2:uid="{FD7BF82B-AB0E-470A-A2D9-C20032EEDE6F}"/>
  </bookViews>
  <sheets>
    <sheet name="Arkusz1" sheetId="1" r:id="rId1"/>
  </sheets>
  <definedNames>
    <definedName name="_xlnm.Print_Area" localSheetId="0">Arkusz1!$A$1:$M$46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5" i="1" l="1"/>
  <c r="K32" i="1"/>
  <c r="K19" i="1"/>
  <c r="K18" i="1"/>
  <c r="K6" i="1"/>
  <c r="I6" i="1" l="1"/>
  <c r="I7" i="1" s="1"/>
  <c r="I18" i="1"/>
  <c r="I19" i="1"/>
  <c r="L19" i="1" s="1"/>
  <c r="I32" i="1"/>
  <c r="I45" i="1"/>
  <c r="L6" i="1" l="1"/>
  <c r="L7" i="1" s="1"/>
  <c r="L18" i="1"/>
  <c r="L20" i="1" s="1"/>
  <c r="I20" i="1"/>
  <c r="L32" i="1"/>
  <c r="L33" i="1" s="1"/>
  <c r="I33" i="1"/>
  <c r="L45" i="1"/>
  <c r="L46" i="1" s="1"/>
  <c r="I46" i="1"/>
</calcChain>
</file>

<file path=xl/sharedStrings.xml><?xml version="1.0" encoding="utf-8"?>
<sst xmlns="http://schemas.openxmlformats.org/spreadsheetml/2006/main" count="99" uniqueCount="44">
  <si>
    <t>Lp.</t>
  </si>
  <si>
    <t>Nazwa leku</t>
  </si>
  <si>
    <t>Dawka</t>
  </si>
  <si>
    <t>Postać</t>
  </si>
  <si>
    <t xml:space="preserve">j. m. </t>
  </si>
  <si>
    <t xml:space="preserve">Wielkość 
opakowania </t>
  </si>
  <si>
    <t>Ilość</t>
  </si>
  <si>
    <t>Cena jednostkowa 
netto</t>
  </si>
  <si>
    <t>Wartość netto</t>
  </si>
  <si>
    <t>Stawka VAT</t>
  </si>
  <si>
    <t>Cena jednostkowa brutto</t>
  </si>
  <si>
    <t>Wartość brutto</t>
  </si>
  <si>
    <t>Nazwa handlowa/ dawka/ postać/ Ilość oferowanych opakowań/  wielkość oferowanego opakowania/producent/ kod EAN (GTIN) lub nr katalogowy</t>
  </si>
  <si>
    <t>1.</t>
  </si>
  <si>
    <t>tabl.powl.</t>
  </si>
  <si>
    <t>op</t>
  </si>
  <si>
    <t>30 tabl. powl.</t>
  </si>
  <si>
    <t>OGÓŁEM</t>
  </si>
  <si>
    <t xml:space="preserve">          Pakiet Nr 2 Formularz  asortymentowo – cenowy</t>
  </si>
  <si>
    <t xml:space="preserve">Lamiwudyna </t>
  </si>
  <si>
    <t>100mg</t>
  </si>
  <si>
    <t>tabl.</t>
  </si>
  <si>
    <t>28 tabl.</t>
  </si>
  <si>
    <t xml:space="preserve">          Pakiet Nr 3 Formularz  asortymentowo – cenowy</t>
  </si>
  <si>
    <t>Entecavir   **</t>
  </si>
  <si>
    <t>1 mg</t>
  </si>
  <si>
    <t>0,5 mg</t>
  </si>
  <si>
    <t>(**) Wszystkie dawki leku od jednego producenta</t>
  </si>
  <si>
    <t>28 tabl. powl.</t>
  </si>
  <si>
    <t xml:space="preserve">          Pakiet Nr 6 Formularz  asortymentowo – cenowy</t>
  </si>
  <si>
    <r>
      <t>Teryflunomid 14mg</t>
    </r>
    <r>
      <rPr>
        <sz val="10"/>
        <color rgb="FF000000"/>
        <rFont val="Calibri"/>
        <family val="2"/>
        <scheme val="minor"/>
      </rPr>
      <t>, 28 tabl.powlekane</t>
    </r>
  </si>
  <si>
    <t>14 mg</t>
  </si>
  <si>
    <t>1 fiolka</t>
  </si>
  <si>
    <t xml:space="preserve">          Pakiet Nr 16  Formularz  asortymentowo – cenowy</t>
  </si>
  <si>
    <t xml:space="preserve">Bewacyzumab  </t>
  </si>
  <si>
    <t>0,1 g/4ml</t>
  </si>
  <si>
    <t>koncentrat do sporządzania roztworu do infuzji</t>
  </si>
  <si>
    <t>Gwarantowany poziom wykorzystania umowy: 60%</t>
  </si>
  <si>
    <t>Gwarantowany poziom wykorzystania umowy: 30%</t>
  </si>
  <si>
    <t>LAMIVUDINE AUROVITAS TABL.POWL. 100 MG 28 TABL./ 117/ 28 tabl./ AUROVITAS PHARMA POLSKA SP.Z O.O./ 5909991464127</t>
  </si>
  <si>
    <t>ENTECAVIR AUROVITAS TABL.POWL. 1 MG 30 TABL. (BLISTER)/ 84/ 30 tabl. powl./ AUROVITAS PHARMA POLSKA SP.Z O.O./ 5909991363826</t>
  </si>
  <si>
    <t>ENTECAVIR AUROVITAS TABL.POWL. 0,5 MG 30 TABL. (BLISTER)/ 756/ 30 tabl. powl./ AUROVITAS PHARMA POLSKA SP.Z O.O./ 5909991363734</t>
  </si>
  <si>
    <t>TERIFLUNOMIDE ZENTIVA TABL.POWL. 14 MG 28 TABL./ 78/ 28 tabl. powl./ ZENTIVA K.S./ 5909991515188</t>
  </si>
  <si>
    <t>OYAVAS KONCENT.DO SPORZ.ROZTW.DO INFU 25 MG/ML 1 FIOL. PO 4 ML/ 12/ 1 fiolka/ STADA ARZNEIMITTEL AG/ 5909991451332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</si>
</sst>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MS Sans Serif"/>
      <family val="2"/>
      <charset val="1"/>
    </font>
    <font>
      <b/>
      <sz val="10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sz val="10"/>
      <name val="MS Sans Serif"/>
      <family val="2"/>
      <charset val="238"/>
    </font>
    <font>
      <sz val="10"/>
      <name val="Calibri"/>
      <family val="2"/>
    </font>
    <font>
      <sz val="10"/>
      <color rgb="FF000000"/>
      <name val="Calibri"/>
      <family val="2"/>
      <charset val="238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41">
    <xf numFmtId="0" fontId="0" fillId="0" borderId="0" xfId="0"/>
    <xf numFmtId="0" fontId="1" fillId="0" borderId="0" xfId="0" applyFont="1"/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9" fontId="7" fillId="3" borderId="1" xfId="2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9" fontId="5" fillId="2" borderId="1" xfId="1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5" fillId="3" borderId="1" xfId="1" applyFont="1" applyFill="1" applyBorder="1"/>
    <xf numFmtId="0" fontId="3" fillId="3" borderId="1" xfId="1" applyFont="1" applyFill="1" applyBorder="1" applyAlignment="1">
      <alignment horizontal="right" wrapText="1"/>
    </xf>
    <xf numFmtId="0" fontId="5" fillId="3" borderId="1" xfId="1" applyFont="1" applyFill="1" applyBorder="1" applyAlignment="1">
      <alignment horizontal="center" vertical="center"/>
    </xf>
    <xf numFmtId="2" fontId="5" fillId="3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5" fillId="0" borderId="3" xfId="2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9" fontId="1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" fontId="0" fillId="0" borderId="0" xfId="0" applyNumberFormat="1"/>
    <xf numFmtId="4" fontId="8" fillId="0" borderId="4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left"/>
    </xf>
    <xf numFmtId="4" fontId="9" fillId="0" borderId="1" xfId="0" applyNumberFormat="1" applyFont="1" applyBorder="1" applyAlignment="1">
      <alignment horizontal="center"/>
    </xf>
    <xf numFmtId="4" fontId="8" fillId="0" borderId="1" xfId="1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2" borderId="0" xfId="1" applyFont="1" applyFill="1" applyAlignment="1">
      <alignment horizontal="left" wrapText="1"/>
    </xf>
    <xf numFmtId="0" fontId="3" fillId="0" borderId="2" xfId="2" applyFont="1" applyBorder="1"/>
    <xf numFmtId="0" fontId="3" fillId="0" borderId="5" xfId="2" applyFont="1" applyBorder="1"/>
    <xf numFmtId="0" fontId="3" fillId="0" borderId="6" xfId="2" applyFont="1" applyBorder="1"/>
  </cellXfs>
  <cellStyles count="3">
    <cellStyle name="Excel Built-in Normal" xfId="1" xr:uid="{B2CB0C5B-DD25-4F73-BC9B-BAEF40E9C92A}"/>
    <cellStyle name="Excel Built-in Normal 2" xfId="2" xr:uid="{F3A36F2D-1592-422D-BFB9-2E34122C943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EE013-D623-4695-BD30-70B05A2C68CE}">
  <sheetPr>
    <pageSetUpPr fitToPage="1"/>
  </sheetPr>
  <dimension ref="A3:N46"/>
  <sheetViews>
    <sheetView tabSelected="1" zoomScaleNormal="100" workbookViewId="0">
      <selection activeCell="H56" sqref="H56"/>
    </sheetView>
  </sheetViews>
  <sheetFormatPr defaultRowHeight="15" x14ac:dyDescent="0.25"/>
  <cols>
    <col min="1" max="1" width="4.7109375" customWidth="1"/>
    <col min="2" max="2" width="36.85546875" customWidth="1"/>
    <col min="3" max="3" width="24.85546875" customWidth="1"/>
    <col min="4" max="4" width="25.42578125" customWidth="1"/>
    <col min="6" max="6" width="13.140625" customWidth="1"/>
    <col min="7" max="7" width="10.140625" customWidth="1"/>
    <col min="8" max="8" width="16" customWidth="1"/>
    <col min="9" max="9" width="13.85546875" customWidth="1"/>
    <col min="10" max="10" width="9.42578125" customWidth="1"/>
    <col min="11" max="11" width="15.85546875" customWidth="1"/>
    <col min="12" max="12" width="16" customWidth="1"/>
    <col min="13" max="13" width="48.5703125" customWidth="1"/>
    <col min="14" max="14" width="9.140625" style="27"/>
  </cols>
  <sheetData>
    <row r="3" spans="1:13" x14ac:dyDescent="0.25">
      <c r="A3" s="1"/>
      <c r="B3" s="37" t="s">
        <v>18</v>
      </c>
      <c r="C3" s="37"/>
      <c r="D3" s="37"/>
      <c r="E3" s="37"/>
      <c r="F3" s="37"/>
      <c r="G3" s="1"/>
      <c r="H3" s="1"/>
      <c r="I3" s="1"/>
      <c r="J3" s="1"/>
      <c r="K3" s="1"/>
      <c r="L3" s="1"/>
      <c r="M3" s="23" t="s">
        <v>37</v>
      </c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38.25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3" t="s">
        <v>5</v>
      </c>
      <c r="G5" s="2" t="s">
        <v>6</v>
      </c>
      <c r="H5" s="4" t="s">
        <v>7</v>
      </c>
      <c r="I5" s="2" t="s">
        <v>8</v>
      </c>
      <c r="J5" s="5" t="s">
        <v>9</v>
      </c>
      <c r="K5" s="6" t="s">
        <v>10</v>
      </c>
      <c r="L5" s="2" t="s">
        <v>11</v>
      </c>
      <c r="M5" s="7" t="s">
        <v>12</v>
      </c>
    </row>
    <row r="6" spans="1:13" ht="39" x14ac:dyDescent="0.25">
      <c r="A6" s="8" t="s">
        <v>13</v>
      </c>
      <c r="B6" s="9" t="s">
        <v>19</v>
      </c>
      <c r="C6" s="10" t="s">
        <v>20</v>
      </c>
      <c r="D6" s="11" t="s">
        <v>21</v>
      </c>
      <c r="E6" s="12" t="s">
        <v>15</v>
      </c>
      <c r="F6" s="11" t="s">
        <v>22</v>
      </c>
      <c r="G6" s="12">
        <v>117</v>
      </c>
      <c r="H6" s="28">
        <v>76.45</v>
      </c>
      <c r="I6" s="29">
        <f>ROUND(G6*H6,2)</f>
        <v>8944.65</v>
      </c>
      <c r="J6" s="13">
        <v>0.08</v>
      </c>
      <c r="K6" s="29">
        <f>ROUND(H6*1.08,2)</f>
        <v>82.57</v>
      </c>
      <c r="L6" s="29">
        <f>ROUND(I6*1.08,2)</f>
        <v>9660.2199999999993</v>
      </c>
      <c r="M6" s="24" t="s">
        <v>39</v>
      </c>
    </row>
    <row r="7" spans="1:13" x14ac:dyDescent="0.25">
      <c r="A7" s="15"/>
      <c r="B7" s="16" t="s">
        <v>17</v>
      </c>
      <c r="C7" s="14"/>
      <c r="D7" s="14"/>
      <c r="E7" s="14"/>
      <c r="F7" s="14"/>
      <c r="G7" s="17"/>
      <c r="H7" s="30"/>
      <c r="I7" s="31">
        <f>SUM(I6)</f>
        <v>8944.65</v>
      </c>
      <c r="J7" s="19"/>
      <c r="K7" s="32"/>
      <c r="L7" s="33">
        <f>SUM(L6)</f>
        <v>9660.2199999999993</v>
      </c>
      <c r="M7" s="14"/>
    </row>
    <row r="15" spans="1:13" x14ac:dyDescent="0.25">
      <c r="A15" s="1"/>
      <c r="B15" s="37" t="s">
        <v>23</v>
      </c>
      <c r="C15" s="37"/>
      <c r="D15" s="37"/>
      <c r="E15" s="37"/>
      <c r="F15" s="37"/>
      <c r="G15" s="1"/>
      <c r="H15" s="1"/>
      <c r="I15" s="1"/>
      <c r="J15" s="1"/>
      <c r="K15" s="1"/>
      <c r="L15" s="1"/>
      <c r="M15" s="23" t="s">
        <v>37</v>
      </c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38.25" x14ac:dyDescent="0.25">
      <c r="A17" s="2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3" t="s">
        <v>5</v>
      </c>
      <c r="G17" s="2" t="s">
        <v>6</v>
      </c>
      <c r="H17" s="4" t="s">
        <v>7</v>
      </c>
      <c r="I17" s="2" t="s">
        <v>8</v>
      </c>
      <c r="J17" s="5" t="s">
        <v>9</v>
      </c>
      <c r="K17" s="6" t="s">
        <v>10</v>
      </c>
      <c r="L17" s="2" t="s">
        <v>11</v>
      </c>
      <c r="M17" s="7" t="s">
        <v>12</v>
      </c>
    </row>
    <row r="18" spans="1:13" ht="39" x14ac:dyDescent="0.25">
      <c r="A18" s="8" t="s">
        <v>13</v>
      </c>
      <c r="B18" s="20" t="s">
        <v>24</v>
      </c>
      <c r="C18" s="10" t="s">
        <v>25</v>
      </c>
      <c r="D18" s="11" t="s">
        <v>14</v>
      </c>
      <c r="E18" s="12" t="s">
        <v>15</v>
      </c>
      <c r="F18" s="11" t="s">
        <v>16</v>
      </c>
      <c r="G18" s="12">
        <v>84</v>
      </c>
      <c r="H18" s="34">
        <v>46.13</v>
      </c>
      <c r="I18" s="29">
        <f t="shared" ref="I18:I19" si="0">ROUND(G18*H18,2)</f>
        <v>3874.92</v>
      </c>
      <c r="J18" s="13">
        <v>0.08</v>
      </c>
      <c r="K18" s="29">
        <f t="shared" ref="K18:K19" si="1">ROUND(H18*1.08,2)</f>
        <v>49.82</v>
      </c>
      <c r="L18" s="29">
        <f t="shared" ref="L18:L19" si="2">ROUND(I18*1.08,2)</f>
        <v>4184.91</v>
      </c>
      <c r="M18" s="24" t="s">
        <v>40</v>
      </c>
    </row>
    <row r="19" spans="1:13" ht="39" x14ac:dyDescent="0.25">
      <c r="A19" s="21">
        <v>2</v>
      </c>
      <c r="B19" s="20" t="s">
        <v>24</v>
      </c>
      <c r="C19" s="10" t="s">
        <v>26</v>
      </c>
      <c r="D19" s="11" t="s">
        <v>14</v>
      </c>
      <c r="E19" s="12" t="s">
        <v>15</v>
      </c>
      <c r="F19" s="11" t="s">
        <v>16</v>
      </c>
      <c r="G19" s="12">
        <v>756</v>
      </c>
      <c r="H19" s="34">
        <v>29.73</v>
      </c>
      <c r="I19" s="29">
        <f t="shared" si="0"/>
        <v>22475.88</v>
      </c>
      <c r="J19" s="13">
        <v>0.08</v>
      </c>
      <c r="K19" s="29">
        <f t="shared" si="1"/>
        <v>32.11</v>
      </c>
      <c r="L19" s="29">
        <f t="shared" si="2"/>
        <v>24273.95</v>
      </c>
      <c r="M19" s="24" t="s">
        <v>41</v>
      </c>
    </row>
    <row r="20" spans="1:13" x14ac:dyDescent="0.25">
      <c r="A20" s="15"/>
      <c r="B20" s="16" t="s">
        <v>17</v>
      </c>
      <c r="C20" s="14"/>
      <c r="D20" s="14"/>
      <c r="E20" s="14"/>
      <c r="F20" s="14"/>
      <c r="G20" s="17"/>
      <c r="H20" s="30"/>
      <c r="I20" s="31">
        <f>SUM(I18:I19)</f>
        <v>26350.799999999999</v>
      </c>
      <c r="J20" s="19"/>
      <c r="K20" s="32"/>
      <c r="L20" s="33">
        <f>SUM(L18:L19)</f>
        <v>28458.86</v>
      </c>
      <c r="M20" s="14"/>
    </row>
    <row r="21" spans="1:13" x14ac:dyDescent="0.25">
      <c r="B21" s="38" t="s">
        <v>27</v>
      </c>
      <c r="C21" s="39"/>
      <c r="D21" s="39"/>
      <c r="E21" s="39"/>
      <c r="F21" s="39"/>
      <c r="G21" s="39"/>
      <c r="H21" s="39"/>
      <c r="I21" s="39"/>
      <c r="J21" s="40"/>
    </row>
    <row r="29" spans="1:13" x14ac:dyDescent="0.25">
      <c r="A29" s="1"/>
      <c r="B29" s="37" t="s">
        <v>29</v>
      </c>
      <c r="C29" s="37"/>
      <c r="D29" s="37"/>
      <c r="E29" s="37"/>
      <c r="F29" s="37"/>
      <c r="G29" s="1"/>
      <c r="H29" s="1"/>
      <c r="I29" s="1"/>
      <c r="J29" s="1"/>
      <c r="K29" s="1"/>
      <c r="L29" s="1"/>
      <c r="M29" s="23" t="s">
        <v>37</v>
      </c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38.25" x14ac:dyDescent="0.25">
      <c r="A31" s="2" t="s">
        <v>0</v>
      </c>
      <c r="B31" s="2" t="s">
        <v>1</v>
      </c>
      <c r="C31" s="2" t="s">
        <v>2</v>
      </c>
      <c r="D31" s="2" t="s">
        <v>3</v>
      </c>
      <c r="E31" s="2" t="s">
        <v>4</v>
      </c>
      <c r="F31" s="3" t="s">
        <v>5</v>
      </c>
      <c r="G31" s="2" t="s">
        <v>6</v>
      </c>
      <c r="H31" s="4" t="s">
        <v>7</v>
      </c>
      <c r="I31" s="2" t="s">
        <v>8</v>
      </c>
      <c r="J31" s="5" t="s">
        <v>9</v>
      </c>
      <c r="K31" s="6" t="s">
        <v>10</v>
      </c>
      <c r="L31" s="2" t="s">
        <v>11</v>
      </c>
      <c r="M31" s="7" t="s">
        <v>12</v>
      </c>
    </row>
    <row r="32" spans="1:13" ht="25.5" x14ac:dyDescent="0.25">
      <c r="A32" s="8" t="s">
        <v>13</v>
      </c>
      <c r="B32" s="25" t="s">
        <v>30</v>
      </c>
      <c r="C32" s="10" t="s">
        <v>31</v>
      </c>
      <c r="D32" s="11" t="s">
        <v>14</v>
      </c>
      <c r="E32" s="12" t="s">
        <v>15</v>
      </c>
      <c r="F32" s="11" t="s">
        <v>28</v>
      </c>
      <c r="G32" s="12">
        <v>78</v>
      </c>
      <c r="H32" s="28">
        <v>58.8</v>
      </c>
      <c r="I32" s="29">
        <f>ROUND(G32*H32,2)</f>
        <v>4586.3999999999996</v>
      </c>
      <c r="J32" s="13">
        <v>0.08</v>
      </c>
      <c r="K32" s="29">
        <f>ROUND(H32*1.08,2)</f>
        <v>63.5</v>
      </c>
      <c r="L32" s="29">
        <f>ROUND(I32*1.08,2)</f>
        <v>4953.3100000000004</v>
      </c>
      <c r="M32" s="26" t="s">
        <v>42</v>
      </c>
    </row>
    <row r="33" spans="1:13" x14ac:dyDescent="0.25">
      <c r="A33" s="15"/>
      <c r="B33" s="16" t="s">
        <v>17</v>
      </c>
      <c r="C33" s="14"/>
      <c r="D33" s="14"/>
      <c r="E33" s="14"/>
      <c r="F33" s="14"/>
      <c r="G33" s="17"/>
      <c r="H33" s="18"/>
      <c r="I33" s="31">
        <f>SUM(I32)</f>
        <v>4586.3999999999996</v>
      </c>
      <c r="J33" s="19"/>
      <c r="K33" s="32"/>
      <c r="L33" s="33">
        <f>SUM(L32)</f>
        <v>4953.3100000000004</v>
      </c>
      <c r="M33" s="14"/>
    </row>
    <row r="42" spans="1:13" x14ac:dyDescent="0.25">
      <c r="A42" s="1"/>
      <c r="B42" s="37" t="s">
        <v>33</v>
      </c>
      <c r="C42" s="37"/>
      <c r="D42" s="37"/>
      <c r="E42" s="37"/>
      <c r="F42" s="37"/>
      <c r="G42" s="1"/>
      <c r="H42" s="1"/>
      <c r="I42" s="1"/>
      <c r="J42" s="1"/>
      <c r="K42" s="1"/>
      <c r="L42" s="1"/>
      <c r="M42" s="23" t="s">
        <v>38</v>
      </c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38.25" x14ac:dyDescent="0.25">
      <c r="A44" s="2" t="s">
        <v>0</v>
      </c>
      <c r="B44" s="2" t="s">
        <v>1</v>
      </c>
      <c r="C44" s="2" t="s">
        <v>2</v>
      </c>
      <c r="D44" s="2" t="s">
        <v>3</v>
      </c>
      <c r="E44" s="2" t="s">
        <v>4</v>
      </c>
      <c r="F44" s="3" t="s">
        <v>5</v>
      </c>
      <c r="G44" s="2" t="s">
        <v>6</v>
      </c>
      <c r="H44" s="4" t="s">
        <v>7</v>
      </c>
      <c r="I44" s="2" t="s">
        <v>8</v>
      </c>
      <c r="J44" s="5" t="s">
        <v>9</v>
      </c>
      <c r="K44" s="6" t="s">
        <v>10</v>
      </c>
      <c r="L44" s="2" t="s">
        <v>11</v>
      </c>
      <c r="M44" s="7" t="s">
        <v>12</v>
      </c>
    </row>
    <row r="45" spans="1:13" ht="39" x14ac:dyDescent="0.25">
      <c r="A45" s="8" t="s">
        <v>13</v>
      </c>
      <c r="B45" s="22" t="s">
        <v>34</v>
      </c>
      <c r="C45" s="35" t="s">
        <v>35</v>
      </c>
      <c r="D45" s="36" t="s">
        <v>36</v>
      </c>
      <c r="E45" s="12" t="s">
        <v>15</v>
      </c>
      <c r="F45" s="11" t="s">
        <v>32</v>
      </c>
      <c r="G45" s="12">
        <v>12</v>
      </c>
      <c r="H45" s="28">
        <v>131.25</v>
      </c>
      <c r="I45" s="29">
        <f>ROUND(G45*H45,2)</f>
        <v>1575</v>
      </c>
      <c r="J45" s="13">
        <v>0.08</v>
      </c>
      <c r="K45" s="29">
        <f>ROUND(H45*1.08,2)</f>
        <v>141.75</v>
      </c>
      <c r="L45" s="29">
        <f>ROUND(I45*1.08,2)</f>
        <v>1701</v>
      </c>
      <c r="M45" s="24" t="s">
        <v>43</v>
      </c>
    </row>
    <row r="46" spans="1:13" x14ac:dyDescent="0.25">
      <c r="A46" s="15"/>
      <c r="B46" s="16" t="s">
        <v>17</v>
      </c>
      <c r="C46" s="14"/>
      <c r="D46" s="14"/>
      <c r="E46" s="14"/>
      <c r="F46" s="14"/>
      <c r="G46" s="17"/>
      <c r="H46" s="30"/>
      <c r="I46" s="31">
        <f>SUM(I45)</f>
        <v>1575</v>
      </c>
      <c r="J46" s="19"/>
      <c r="K46" s="32"/>
      <c r="L46" s="33">
        <f>SUM(L45)</f>
        <v>1701</v>
      </c>
      <c r="M46" s="14"/>
    </row>
  </sheetData>
  <mergeCells count="5">
    <mergeCell ref="B42:F42"/>
    <mergeCell ref="B3:F3"/>
    <mergeCell ref="B15:F15"/>
    <mergeCell ref="B21:J21"/>
    <mergeCell ref="B29:F29"/>
  </mergeCells>
  <pageMargins left="0.7" right="0.7" top="0.75" bottom="0.75" header="0.3" footer="0.3"/>
  <pageSetup paperSize="9" scale="53" fitToHeight="0" orientation="landscape" r:id="rId1"/>
  <rowBreaks count="2" manualBreakCount="2">
    <brk id="39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Wróbel</dc:creator>
  <cp:lastModifiedBy>Paweł Zielski</cp:lastModifiedBy>
  <cp:lastPrinted>2025-02-28T09:41:04Z</cp:lastPrinted>
  <dcterms:created xsi:type="dcterms:W3CDTF">2024-10-29T13:10:59Z</dcterms:created>
  <dcterms:modified xsi:type="dcterms:W3CDTF">2025-02-28T09:51:28Z</dcterms:modified>
</cp:coreProperties>
</file>