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01. Commercial Hospital\01. Tenders\OFERTY-2024\594 Łódź, Żeromskiego (PK) 187\oferta elektroniczna\"/>
    </mc:Choice>
  </mc:AlternateContent>
  <xr:revisionPtr revIDLastSave="0" documentId="13_ncr:1_{61E944D6-1671-45CF-9029-35FB8CD485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4" l="1"/>
  <c r="K52" i="14"/>
  <c r="K40" i="14"/>
  <c r="L40" i="14"/>
  <c r="L39" i="14"/>
  <c r="K39" i="14"/>
  <c r="V25" i="14"/>
  <c r="U25" i="14"/>
  <c r="T25" i="14"/>
  <c r="S25" i="14"/>
  <c r="R25" i="14"/>
  <c r="Q25" i="14"/>
  <c r="W10" i="14"/>
  <c r="S8" i="14"/>
  <c r="T8" i="14"/>
  <c r="U8" i="14"/>
  <c r="V8" i="14"/>
  <c r="S9" i="14"/>
  <c r="T9" i="14"/>
  <c r="U9" i="14"/>
  <c r="V9" i="14"/>
  <c r="S10" i="14"/>
  <c r="T10" i="14"/>
  <c r="U10" i="14"/>
  <c r="V10" i="14"/>
  <c r="R8" i="14"/>
  <c r="R9" i="14"/>
  <c r="R10" i="14"/>
  <c r="Q8" i="14"/>
  <c r="Q9" i="14"/>
  <c r="Q10" i="14"/>
  <c r="V7" i="14"/>
  <c r="U7" i="14"/>
  <c r="T7" i="14"/>
  <c r="S7" i="14"/>
  <c r="R7" i="14"/>
  <c r="Q7" i="14"/>
  <c r="B38" i="14" l="1"/>
  <c r="O39" i="14"/>
  <c r="P39" i="14" s="1"/>
  <c r="Q39" i="14"/>
  <c r="O40" i="14"/>
  <c r="P40" i="14" s="1"/>
  <c r="Q40" i="14"/>
  <c r="R40" i="14" s="1"/>
  <c r="Q43" i="14"/>
  <c r="Q41" i="14" l="1"/>
  <c r="Q45" i="14" s="1"/>
  <c r="P41" i="14"/>
  <c r="P45" i="14" s="1"/>
  <c r="R39" i="14"/>
  <c r="R41" i="14" s="1"/>
  <c r="R45" i="14" s="1"/>
  <c r="O41" i="14"/>
  <c r="O45" i="14" s="1"/>
  <c r="Q52" i="14"/>
  <c r="Q55" i="14"/>
  <c r="B51" i="14"/>
  <c r="AE28" i="14"/>
  <c r="AI25" i="14"/>
  <c r="AC25" i="14"/>
  <c r="AD25" i="14" s="1"/>
  <c r="AD26" i="14" s="1"/>
  <c r="AD31" i="14" s="1"/>
  <c r="AD66" i="14" s="1"/>
  <c r="AG25" i="14"/>
  <c r="AA25" i="14"/>
  <c r="AA26" i="14" s="1"/>
  <c r="Z31" i="14" s="1"/>
  <c r="Z66" i="14" s="1"/>
  <c r="AE25" i="14"/>
  <c r="Y25" i="14"/>
  <c r="B24" i="14"/>
  <c r="AI8" i="14"/>
  <c r="AJ8" i="14" s="1"/>
  <c r="AC8" i="14"/>
  <c r="AD8" i="14" s="1"/>
  <c r="AG8" i="14"/>
  <c r="AH8" i="14" s="1"/>
  <c r="AA8" i="14"/>
  <c r="AB8" i="14" s="1"/>
  <c r="AE8" i="14"/>
  <c r="AF8" i="14" s="1"/>
  <c r="Y8" i="14"/>
  <c r="Z8" i="14" s="1"/>
  <c r="AI7" i="14"/>
  <c r="AJ7" i="14" s="1"/>
  <c r="AC7" i="14"/>
  <c r="AD7" i="14" s="1"/>
  <c r="AG7" i="14"/>
  <c r="AH7" i="14" s="1"/>
  <c r="AA7" i="14"/>
  <c r="AB7" i="14" s="1"/>
  <c r="AE7" i="14"/>
  <c r="AF7" i="14" s="1"/>
  <c r="Y7" i="14"/>
  <c r="Z7" i="14" s="1"/>
  <c r="AE13" i="14"/>
  <c r="AI10" i="14"/>
  <c r="AC10" i="14"/>
  <c r="AD10" i="14" s="1"/>
  <c r="AG10" i="14"/>
  <c r="AH10" i="14" s="1"/>
  <c r="AA10" i="14"/>
  <c r="AB10" i="14" s="1"/>
  <c r="AE10" i="14"/>
  <c r="AF10" i="14" s="1"/>
  <c r="Y10" i="14"/>
  <c r="Z10" i="14" s="1"/>
  <c r="AI9" i="14"/>
  <c r="AJ9" i="14" s="1"/>
  <c r="AC9" i="14"/>
  <c r="AG9" i="14"/>
  <c r="AH9" i="14" s="1"/>
  <c r="AA9" i="14"/>
  <c r="AE9" i="14"/>
  <c r="AF9" i="14" s="1"/>
  <c r="Y9" i="14"/>
  <c r="B6" i="14"/>
  <c r="O52" i="14" l="1"/>
  <c r="O53" i="14" s="1"/>
  <c r="O57" i="14" s="1"/>
  <c r="AA68" i="14" s="1"/>
  <c r="R52" i="14"/>
  <c r="R53" i="14" s="1"/>
  <c r="R57" i="14" s="1"/>
  <c r="AJ68" i="14" s="1"/>
  <c r="Q53" i="14"/>
  <c r="Q57" i="14" s="1"/>
  <c r="AG68" i="14" s="1"/>
  <c r="AA67" i="14"/>
  <c r="AG67" i="14"/>
  <c r="AH11" i="14"/>
  <c r="AI16" i="14" s="1"/>
  <c r="AI65" i="14" s="1"/>
  <c r="AF11" i="14"/>
  <c r="AH16" i="14" s="1"/>
  <c r="AH65" i="14" s="1"/>
  <c r="AG11" i="14"/>
  <c r="AF16" i="14" s="1"/>
  <c r="AF65" i="14" s="1"/>
  <c r="Z25" i="14"/>
  <c r="Z26" i="14" s="1"/>
  <c r="AB31" i="14" s="1"/>
  <c r="AB66" i="14" s="1"/>
  <c r="Y26" i="14"/>
  <c r="Y31" i="14" s="1"/>
  <c r="Y66" i="14" s="1"/>
  <c r="AE11" i="14"/>
  <c r="AE16" i="14" s="1"/>
  <c r="AE65" i="14" s="1"/>
  <c r="AC11" i="14"/>
  <c r="AA16" i="14" s="1"/>
  <c r="AA65" i="14" s="1"/>
  <c r="AA11" i="14"/>
  <c r="Z16" i="14" s="1"/>
  <c r="Z65" i="14" s="1"/>
  <c r="Y11" i="14"/>
  <c r="Y16" i="14" s="1"/>
  <c r="Y65" i="14" s="1"/>
  <c r="AI11" i="14"/>
  <c r="AG16" i="14" s="1"/>
  <c r="AG65" i="14" s="1"/>
  <c r="AH25" i="14"/>
  <c r="AH26" i="14" s="1"/>
  <c r="AI31" i="14" s="1"/>
  <c r="AI66" i="14" s="1"/>
  <c r="AG26" i="14"/>
  <c r="AF31" i="14" s="1"/>
  <c r="AF66" i="14" s="1"/>
  <c r="AJ25" i="14"/>
  <c r="AJ26" i="14" s="1"/>
  <c r="AJ31" i="14" s="1"/>
  <c r="AJ66" i="14" s="1"/>
  <c r="AI26" i="14"/>
  <c r="AG31" i="14" s="1"/>
  <c r="AG66" i="14" s="1"/>
  <c r="AC26" i="14"/>
  <c r="AA31" i="14" s="1"/>
  <c r="AA66" i="14" s="1"/>
  <c r="AF25" i="14"/>
  <c r="AF26" i="14" s="1"/>
  <c r="AH31" i="14" s="1"/>
  <c r="AH66" i="14" s="1"/>
  <c r="AE26" i="14"/>
  <c r="AE31" i="14" s="1"/>
  <c r="AE66" i="14" s="1"/>
  <c r="AB25" i="14"/>
  <c r="AB26" i="14" s="1"/>
  <c r="AC31" i="14" s="1"/>
  <c r="AC66" i="14" s="1"/>
  <c r="Z9" i="14"/>
  <c r="Z11" i="14" s="1"/>
  <c r="AB9" i="14"/>
  <c r="AB11" i="14" s="1"/>
  <c r="AD9" i="14"/>
  <c r="AD11" i="14" s="1"/>
  <c r="AJ10" i="14"/>
  <c r="AJ11" i="14" s="1"/>
  <c r="Y69" i="14" l="1"/>
  <c r="AE69" i="14"/>
  <c r="AF69" i="14"/>
  <c r="Z69" i="14"/>
  <c r="P52" i="14"/>
  <c r="P53" i="14" s="1"/>
  <c r="P57" i="14" s="1"/>
  <c r="AD68" i="14" s="1"/>
  <c r="AJ67" i="14"/>
  <c r="AD67" i="14"/>
  <c r="Y32" i="14"/>
  <c r="AB32" i="14"/>
  <c r="AJ16" i="14"/>
  <c r="AD16" i="14"/>
  <c r="AD65" i="14" s="1"/>
  <c r="AB16" i="14"/>
  <c r="AB65" i="14" s="1"/>
  <c r="AC16" i="14"/>
  <c r="AC65" i="14" s="1"/>
  <c r="AE32" i="14"/>
  <c r="AH32" i="14"/>
  <c r="AE17" i="14"/>
  <c r="Y17" i="14"/>
  <c r="AB69" i="14" l="1"/>
  <c r="AC69" i="14"/>
  <c r="AG69" i="14"/>
  <c r="AE70" i="14" s="1"/>
  <c r="AA69" i="14"/>
  <c r="AH17" i="14"/>
  <c r="AJ65" i="14"/>
  <c r="AH69" i="14"/>
  <c r="AI69" i="14"/>
  <c r="AB17" i="14"/>
  <c r="AJ69" i="14" l="1"/>
  <c r="AD69" i="14"/>
  <c r="AB70" i="14" s="1"/>
  <c r="Y70" i="14"/>
  <c r="AH70" i="14" l="1"/>
</calcChain>
</file>

<file path=xl/sharedStrings.xml><?xml version="1.0" encoding="utf-8"?>
<sst xmlns="http://schemas.openxmlformats.org/spreadsheetml/2006/main" count="249" uniqueCount="98">
  <si>
    <t>Asortyment</t>
  </si>
  <si>
    <t>op.</t>
  </si>
  <si>
    <t>Teryflunomid 14 mg x 28 tabl.</t>
  </si>
  <si>
    <t>Dupilumabum roztwór do wstrzykiwań 200mg 2 amp-strzyk. po 1,14 ml z osłonką na igłę (program lekowy)</t>
  </si>
  <si>
    <t>j.m.</t>
  </si>
  <si>
    <t>1.</t>
  </si>
  <si>
    <t>2.</t>
  </si>
  <si>
    <t>3.</t>
  </si>
  <si>
    <t>4.</t>
  </si>
  <si>
    <t>10.</t>
  </si>
  <si>
    <t>11.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</si>
  <si>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</si>
  <si>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</si>
  <si>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</si>
  <si>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</si>
  <si>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</si>
  <si>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</si>
  <si>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</si>
  <si>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</si>
  <si>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</si>
  <si>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</si>
  <si>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</si>
  <si>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</si>
  <si>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</si>
  <si>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</si>
  <si>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</si>
  <si>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</si>
  <si>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</si>
  <si>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</si>
  <si>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</si>
  <si>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</si>
  <si>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</si>
  <si>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</si>
  <si>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</si>
  <si>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</si>
  <si>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</si>
  <si>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</si>
  <si>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</si>
  <si>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</si>
  <si>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</si>
  <si>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</si>
  <si>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</si>
  <si>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</si>
  <si>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</si>
  <si>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</si>
  <si>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</si>
  <si>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</si>
  <si>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</si>
  <si>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</si>
  <si>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</si>
  <si>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</si>
  <si>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</si>
  <si>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</si>
  <si>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</si>
  <si>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</si>
  <si>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</si>
  <si>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</si>
  <si>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</si>
  <si>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</si>
  <si>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</si>
  <si>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>Agalsidasum Beta 35 mg proszek do przygotowania koncentratu do sporządzania roztworu do infuzji x 1 fiol.</t>
  </si>
  <si>
    <t>Agalsidasum Beta 5 mg proszek do przygotowania koncentratu do sporządzania roztworu do infuzji x 1 fiol.</t>
  </si>
  <si>
    <t>Imigluceraza 400j.m - lek zarejestrowany do stosowania w chorobie Gauchera</t>
  </si>
  <si>
    <t>Dupilumab, roztwór do wstrzykiwań, 300 mg 2 amp.-strzyk. 2 ml z osłonką na igłę. (program lekowy)</t>
  </si>
  <si>
    <t>Alirocumab, roztwór do wstrzykiwań, 150 mg 2 wstrzykiwacze (program lekowy i RDTL)</t>
  </si>
  <si>
    <t>Alirocumab, roztwór do wstrzykiwań, 300 mg 1 wstrzykiwacz (program lekowy)</t>
  </si>
  <si>
    <t>RAZEM CAŁOŚĆ</t>
  </si>
  <si>
    <t>Pakiet</t>
  </si>
  <si>
    <t>92.</t>
  </si>
  <si>
    <t>102.</t>
  </si>
  <si>
    <t>Produkt leczniczy refundowany w ramach Programów lekowych</t>
  </si>
  <si>
    <t>1. Refundacja w programie B . 104 Leczenie choroby Fabry'ego.
2. Lek znajduje się w załączniku B do Obwieszczenia Ministra Zdrowia w sprawie wykazu refundowanych leków, środków spożywczych specjalnego przeznaczenia żywieniowego oraz wyrobów medycznych na dzień otwarcia ofert.</t>
  </si>
  <si>
    <t>Refundacja w programie LECZENIE CHOROBY Gauchera Typu I oraz Typu III.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</si>
  <si>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</si>
  <si>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</si>
  <si>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>1. Sanofi Winthrop Industrie
2. Dupixent 300mg x 2 amp.-strzyk 2ml z osłonką na igłę</t>
  </si>
  <si>
    <t>Pozwolenie na dopuszczenie nr: EU/1/17/1229/006</t>
  </si>
  <si>
    <t>5909991341435</t>
  </si>
  <si>
    <t>2 amp.-strzyk 2ml z osłonką na igłę</t>
  </si>
  <si>
    <t>1. Sanofi Winthrop Industrie
2. Dupixent 200mg x 2 amp.-strzyk 1,14ml z osłonką na igłę</t>
  </si>
  <si>
    <t>Pozwolenie na dopuszczenie nr: EU/1/17/1229/010</t>
  </si>
  <si>
    <t>2 amp.-strzyk 1,14ml z osłonką na igłę</t>
  </si>
  <si>
    <t>1. Sanofi Winthrop Industrie
2. Praluent 150mg x 2 wstrzyk.</t>
  </si>
  <si>
    <t>Pozwolenie na dopuszczenie nr: 
EU/1/15/1031/008</t>
  </si>
  <si>
    <t>2 wstrzyk.</t>
  </si>
  <si>
    <t>1. Sanofi Winthrop Industrie
2. Praluent 300mg x 1 wstrzyk.</t>
  </si>
  <si>
    <t>Pozwolenie na dopuszczenie nr: 
EU/1/15/1031/019</t>
  </si>
  <si>
    <t>1 wstrzyk.</t>
  </si>
  <si>
    <t>1. Sanofi Winthrop Industrie
2. Aubagio 14mgx 28 tabl.powl.</t>
  </si>
  <si>
    <t>Pozwolenie na dopuszczenie nr: 
EU/1/13/838/002</t>
  </si>
  <si>
    <t>28 tabl.powl.</t>
  </si>
  <si>
    <t>1. Sanofi B.V.
2. Fabrazyme 35mg x 1 fiol.</t>
  </si>
  <si>
    <t>Pozwolenie na dopuszczenie nr: 
EU/1/01/188/001</t>
  </si>
  <si>
    <t>1 fiol.</t>
  </si>
  <si>
    <t>1. Sanofi B.V.
2. Fabrazyme 5mg x 1 fiol.</t>
  </si>
  <si>
    <t>Pozwolenie na dopuszczenie nr: 
EU/1/01/188/004</t>
  </si>
  <si>
    <t>1. Sanofi B.V.
2. Cerezyme 400 jm x 1 fiol.</t>
  </si>
  <si>
    <t>Pozwolenie na dopuszczenie nr: 
EU/1/97/053/003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</si>
</sst>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[$zł-415]_-;\-* #,##0.00\ [$zł-415]_-;_-* &quot;-&quot;??\ [$zł-415]_-;_-@_-"/>
    <numFmt numFmtId="166" formatCode="[$-415]0"/>
    <numFmt numFmtId="167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1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6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165" fontId="10" fillId="6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165" fontId="14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5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5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44" fontId="10" fillId="2" borderId="10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165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0" fillId="4" borderId="14" xfId="0" applyNumberFormat="1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165" fontId="10" fillId="6" borderId="14" xfId="0" applyNumberFormat="1" applyFont="1" applyFill="1" applyBorder="1" applyAlignment="1">
      <alignment horizontal="center" vertical="center" wrapText="1"/>
    </xf>
    <xf numFmtId="165" fontId="11" fillId="4" borderId="14" xfId="0" applyNumberFormat="1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center" vertical="center" wrapText="1"/>
    </xf>
    <xf numFmtId="165" fontId="11" fillId="6" borderId="14" xfId="0" applyNumberFormat="1" applyFont="1" applyFill="1" applyBorder="1" applyAlignment="1">
      <alignment horizontal="center" vertical="center" wrapText="1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44" fontId="13" fillId="4" borderId="13" xfId="0" applyNumberFormat="1" applyFont="1" applyFill="1" applyBorder="1"/>
    <xf numFmtId="44" fontId="13" fillId="6" borderId="13" xfId="0" applyNumberFormat="1" applyFont="1" applyFill="1" applyBorder="1"/>
    <xf numFmtId="0" fontId="13" fillId="0" borderId="18" xfId="0" applyFont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44" fontId="13" fillId="7" borderId="13" xfId="0" applyNumberFormat="1" applyFont="1" applyFill="1" applyBorder="1"/>
    <xf numFmtId="0" fontId="0" fillId="2" borderId="0" xfId="0" applyFill="1"/>
    <xf numFmtId="0" fontId="14" fillId="0" borderId="0" xfId="2" applyFont="1" applyFill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vertical="center"/>
      <protection locked="0"/>
    </xf>
    <xf numFmtId="0" fontId="10" fillId="0" borderId="1" xfId="2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6" fontId="10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left" vertical="top"/>
    </xf>
    <xf numFmtId="0" fontId="10" fillId="2" borderId="1" xfId="2" applyFont="1" applyFill="1" applyBorder="1" applyAlignment="1">
      <alignment horizontal="center" vertical="center"/>
    </xf>
    <xf numFmtId="167" fontId="10" fillId="2" borderId="10" xfId="2" applyNumberFormat="1" applyFont="1" applyFill="1" applyBorder="1" applyAlignment="1">
      <alignment horizontal="center" vertical="center"/>
    </xf>
    <xf numFmtId="167" fontId="10" fillId="2" borderId="11" xfId="2" applyNumberFormat="1" applyFont="1" applyFill="1" applyBorder="1" applyAlignment="1">
      <alignment horizontal="center" vertical="center"/>
    </xf>
    <xf numFmtId="167" fontId="10" fillId="2" borderId="12" xfId="2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7" fontId="15" fillId="0" borderId="3" xfId="16" applyNumberFormat="1" applyFont="1" applyBorder="1" applyAlignment="1">
      <alignment horizontal="center"/>
    </xf>
    <xf numFmtId="167" fontId="15" fillId="0" borderId="4" xfId="16" applyNumberFormat="1" applyFont="1" applyBorder="1" applyAlignment="1">
      <alignment horizontal="center"/>
    </xf>
    <xf numFmtId="167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2" borderId="1" xfId="1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horizontal="center" vertical="center" wrapText="1"/>
    </xf>
    <xf numFmtId="49" fontId="19" fillId="2" borderId="1" xfId="2" applyNumberFormat="1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1" fontId="19" fillId="2" borderId="1" xfId="2" applyNumberFormat="1" applyFont="1" applyFill="1" applyBorder="1" applyAlignment="1">
      <alignment horizontal="center" vertical="center"/>
    </xf>
    <xf numFmtId="3" fontId="19" fillId="4" borderId="1" xfId="2" applyNumberFormat="1" applyFont="1" applyFill="1" applyBorder="1" applyAlignment="1">
      <alignment horizontal="center" vertical="center"/>
    </xf>
    <xf numFmtId="3" fontId="19" fillId="5" borderId="1" xfId="2" applyNumberFormat="1" applyFont="1" applyFill="1" applyBorder="1" applyAlignment="1">
      <alignment horizontal="center" vertical="center"/>
    </xf>
    <xf numFmtId="3" fontId="20" fillId="5" borderId="1" xfId="2" applyNumberFormat="1" applyFont="1" applyFill="1" applyBorder="1" applyAlignment="1">
      <alignment horizontal="center" vertical="center"/>
    </xf>
    <xf numFmtId="3" fontId="19" fillId="6" borderId="1" xfId="2" applyNumberFormat="1" applyFont="1" applyFill="1" applyBorder="1" applyAlignment="1">
      <alignment horizontal="center" vertical="center"/>
    </xf>
    <xf numFmtId="3" fontId="20" fillId="6" borderId="1" xfId="2" applyNumberFormat="1" applyFont="1" applyFill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/>
    </xf>
    <xf numFmtId="9" fontId="19" fillId="0" borderId="1" xfId="17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</cellXfs>
  <cellStyles count="31">
    <cellStyle name="Dziesiętny 2" xfId="29" xr:uid="{00000000-0005-0000-0000-000000000000}"/>
    <cellStyle name="Excel Built-in Normal" xfId="14" xr:uid="{00000000-0005-0000-0000-000001000000}"/>
    <cellStyle name="Excel Built-in Normal 1" xfId="15" xr:uid="{00000000-0005-0000-0000-000002000000}"/>
    <cellStyle name="Normalny" xfId="0" builtinId="0"/>
    <cellStyle name="Normalny 14 3" xfId="23" xr:uid="{00000000-0005-0000-0000-000004000000}"/>
    <cellStyle name="Normalny 14 4" xfId="24" xr:uid="{00000000-0005-0000-0000-000005000000}"/>
    <cellStyle name="Normalny 2" xfId="6" xr:uid="{00000000-0005-0000-0000-000006000000}"/>
    <cellStyle name="Normalny 2 2" xfId="7" xr:uid="{00000000-0005-0000-0000-000007000000}"/>
    <cellStyle name="Normalny 2 2 2" xfId="25" xr:uid="{00000000-0005-0000-0000-000008000000}"/>
    <cellStyle name="Normalny 3" xfId="3" xr:uid="{00000000-0005-0000-0000-000009000000}"/>
    <cellStyle name="Normalny 3 3" xfId="27" xr:uid="{00000000-0005-0000-0000-00000A000000}"/>
    <cellStyle name="Normalny 4" xfId="9" xr:uid="{00000000-0005-0000-0000-00000B000000}"/>
    <cellStyle name="Normalny 4 2" xfId="12" xr:uid="{00000000-0005-0000-0000-00000C000000}"/>
    <cellStyle name="Normalny 5" xfId="10" xr:uid="{00000000-0005-0000-0000-00000D000000}"/>
    <cellStyle name="Normalny 5 2" xfId="28" xr:uid="{00000000-0005-0000-0000-00000E000000}"/>
    <cellStyle name="Normalny 6" xfId="2" xr:uid="{00000000-0005-0000-0000-00000F000000}"/>
    <cellStyle name="Normalny 6 2" xfId="22" xr:uid="{00000000-0005-0000-0000-000010000000}"/>
    <cellStyle name="Normalny 7" xfId="5" xr:uid="{00000000-0005-0000-0000-000011000000}"/>
    <cellStyle name="Normalny 8" xfId="21" xr:uid="{00000000-0005-0000-0000-000012000000}"/>
    <cellStyle name="Normalny 8 2" xfId="1" xr:uid="{00000000-0005-0000-0000-000013000000}"/>
    <cellStyle name="Normalny 9" xfId="13" xr:uid="{00000000-0005-0000-0000-000014000000}"/>
    <cellStyle name="Procentowy" xfId="17" builtinId="5"/>
    <cellStyle name="Procentowy 2 2" xfId="30" xr:uid="{00000000-0005-0000-0000-000016000000}"/>
    <cellStyle name="Procentowy 4" xfId="11" xr:uid="{00000000-0005-0000-0000-000017000000}"/>
    <cellStyle name="Procentowy 5" xfId="26" xr:uid="{00000000-0005-0000-0000-000018000000}"/>
    <cellStyle name="Walutowy" xfId="16" builtinId="4"/>
    <cellStyle name="Walutowy 2" xfId="8" xr:uid="{00000000-0005-0000-0000-00001A000000}"/>
    <cellStyle name="Walutowy 2 2" xfId="19" xr:uid="{00000000-0005-0000-0000-00001B000000}"/>
    <cellStyle name="Walutowy 3" xfId="20" xr:uid="{00000000-0005-0000-0000-00001C000000}"/>
    <cellStyle name="Walutowy 6" xfId="4" xr:uid="{00000000-0005-0000-0000-00001D000000}"/>
    <cellStyle name="Walutowy 6 2" xfId="18" xr:uid="{00000000-0005-0000-0000-00001E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25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96" name="Text Box 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6797" name="Text Box 5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0"/>
  <sheetViews>
    <sheetView tabSelected="1" zoomScale="80" zoomScaleNormal="80" workbookViewId="0">
      <selection activeCell="P10" sqref="P10"/>
    </sheetView>
  </sheetViews>
  <sheetFormatPr defaultRowHeight="15" x14ac:dyDescent="0.25"/>
  <cols>
    <col min="1" max="1" width="6" style="92" bestFit="1" customWidth="1"/>
    <col min="2" max="2" width="34.140625" customWidth="1"/>
    <col min="3" max="3" width="4.42578125" customWidth="1"/>
    <col min="4" max="4" width="8.5703125" bestFit="1" customWidth="1"/>
    <col min="5" max="5" width="10.28515625" customWidth="1"/>
    <col min="6" max="6" width="9.140625" bestFit="1" customWidth="1"/>
    <col min="7" max="7" width="23.28515625" customWidth="1"/>
    <col min="8" max="8" width="22.42578125" customWidth="1"/>
    <col min="9" max="9" width="19" customWidth="1"/>
    <col min="10" max="10" width="14" customWidth="1"/>
    <col min="11" max="12" width="12.85546875" customWidth="1"/>
    <col min="13" max="13" width="22.5703125" customWidth="1"/>
    <col min="14" max="14" width="18.7109375" customWidth="1"/>
    <col min="15" max="15" width="17.5703125" customWidth="1"/>
    <col min="16" max="16" width="20.42578125" customWidth="1"/>
    <col min="17" max="17" width="13" customWidth="1"/>
    <col min="18" max="19" width="12.85546875" bestFit="1" customWidth="1"/>
    <col min="20" max="20" width="13.42578125" customWidth="1"/>
    <col min="21" max="21" width="13.5703125" customWidth="1"/>
    <col min="22" max="22" width="13" customWidth="1"/>
    <col min="23" max="23" width="11.7109375" bestFit="1" customWidth="1"/>
    <col min="24" max="24" width="6.140625" bestFit="1" customWidth="1"/>
    <col min="25" max="29" width="13.85546875" bestFit="1" customWidth="1"/>
    <col min="30" max="31" width="13.7109375" bestFit="1" customWidth="1"/>
    <col min="32" max="35" width="13.85546875" bestFit="1" customWidth="1"/>
    <col min="36" max="36" width="13.7109375" bestFit="1" customWidth="1"/>
    <col min="40" max="40" width="3.7109375" bestFit="1" customWidth="1"/>
    <col min="41" max="41" width="6.140625" bestFit="1" customWidth="1"/>
    <col min="42" max="47" width="14.5703125" bestFit="1" customWidth="1"/>
    <col min="48" max="48" width="3.7109375" bestFit="1" customWidth="1"/>
  </cols>
  <sheetData>
    <row r="1" spans="1:36" ht="120.6" customHeight="1" x14ac:dyDescent="0.25">
      <c r="A1" s="93" t="s">
        <v>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4" spans="1:36" x14ac:dyDescent="0.25">
      <c r="A4" s="86"/>
      <c r="B4" s="7"/>
      <c r="C4" s="43"/>
      <c r="D4" s="44"/>
      <c r="E4" s="44"/>
      <c r="F4" s="44"/>
      <c r="G4" s="45"/>
      <c r="H4" s="45" t="s">
        <v>25</v>
      </c>
      <c r="I4" s="44"/>
      <c r="J4" s="44"/>
      <c r="K4" s="44"/>
      <c r="L4" s="46"/>
      <c r="M4" s="9"/>
      <c r="N4" s="10"/>
      <c r="O4" s="9"/>
      <c r="P4" s="20"/>
      <c r="Q4" s="21"/>
      <c r="R4" s="21"/>
      <c r="S4" s="22"/>
      <c r="T4" s="23" t="s">
        <v>47</v>
      </c>
      <c r="U4" s="22"/>
      <c r="V4" s="22"/>
      <c r="W4" s="24"/>
      <c r="X4" s="25"/>
      <c r="Y4" s="9"/>
      <c r="Z4" s="7" t="s">
        <v>57</v>
      </c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68.25" customHeight="1" thickBot="1" x14ac:dyDescent="0.3">
      <c r="A5" s="87" t="s">
        <v>16</v>
      </c>
      <c r="B5" s="54" t="s">
        <v>0</v>
      </c>
      <c r="C5" s="54" t="s">
        <v>4</v>
      </c>
      <c r="D5" s="55" t="s">
        <v>17</v>
      </c>
      <c r="E5" s="55" t="s">
        <v>18</v>
      </c>
      <c r="F5" s="55" t="s">
        <v>19</v>
      </c>
      <c r="G5" s="56" t="s">
        <v>26</v>
      </c>
      <c r="H5" s="56" t="s">
        <v>27</v>
      </c>
      <c r="I5" s="56" t="s">
        <v>28</v>
      </c>
      <c r="J5" s="57" t="s">
        <v>20</v>
      </c>
      <c r="K5" s="57" t="s">
        <v>21</v>
      </c>
      <c r="L5" s="57" t="s">
        <v>22</v>
      </c>
      <c r="M5" s="58" t="s">
        <v>29</v>
      </c>
      <c r="N5" s="58" t="s">
        <v>30</v>
      </c>
      <c r="O5" s="58" t="s">
        <v>31</v>
      </c>
      <c r="P5" s="58" t="s">
        <v>74</v>
      </c>
      <c r="Q5" s="55" t="s">
        <v>33</v>
      </c>
      <c r="R5" s="55" t="s">
        <v>32</v>
      </c>
      <c r="S5" s="56" t="s">
        <v>34</v>
      </c>
      <c r="T5" s="56" t="s">
        <v>36</v>
      </c>
      <c r="U5" s="57" t="s">
        <v>35</v>
      </c>
      <c r="V5" s="57" t="s">
        <v>37</v>
      </c>
      <c r="W5" s="59" t="s">
        <v>38</v>
      </c>
      <c r="X5" s="60" t="s">
        <v>23</v>
      </c>
      <c r="Y5" s="61" t="s">
        <v>39</v>
      </c>
      <c r="Z5" s="61" t="s">
        <v>41</v>
      </c>
      <c r="AA5" s="62" t="s">
        <v>48</v>
      </c>
      <c r="AB5" s="62" t="s">
        <v>49</v>
      </c>
      <c r="AC5" s="63" t="s">
        <v>40</v>
      </c>
      <c r="AD5" s="63" t="s">
        <v>42</v>
      </c>
      <c r="AE5" s="64" t="s">
        <v>43</v>
      </c>
      <c r="AF5" s="64" t="s">
        <v>45</v>
      </c>
      <c r="AG5" s="65" t="s">
        <v>50</v>
      </c>
      <c r="AH5" s="65" t="s">
        <v>51</v>
      </c>
      <c r="AI5" s="66" t="s">
        <v>44</v>
      </c>
      <c r="AJ5" s="66" t="s">
        <v>46</v>
      </c>
    </row>
    <row r="6" spans="1:36" ht="15.75" thickBot="1" x14ac:dyDescent="0.3">
      <c r="A6" s="88" t="s">
        <v>24</v>
      </c>
      <c r="B6" s="19">
        <f>COUNTIF($A$3:A5,"Lp.")</f>
        <v>1</v>
      </c>
      <c r="C6" s="95" t="s">
        <v>70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</row>
    <row r="7" spans="1:36" ht="57.75" customHeight="1" x14ac:dyDescent="0.25">
      <c r="A7" s="89" t="s">
        <v>5</v>
      </c>
      <c r="B7" s="15" t="s">
        <v>63</v>
      </c>
      <c r="C7" s="16" t="s">
        <v>1</v>
      </c>
      <c r="D7" s="26">
        <v>50</v>
      </c>
      <c r="E7" s="27">
        <v>400</v>
      </c>
      <c r="F7" s="26">
        <v>400</v>
      </c>
      <c r="G7" s="28">
        <v>50</v>
      </c>
      <c r="H7" s="29">
        <v>150</v>
      </c>
      <c r="I7" s="28">
        <v>140</v>
      </c>
      <c r="J7" s="31">
        <v>200</v>
      </c>
      <c r="K7" s="30">
        <v>350</v>
      </c>
      <c r="L7" s="31">
        <v>500</v>
      </c>
      <c r="M7" s="113" t="s">
        <v>75</v>
      </c>
      <c r="N7" s="114" t="s">
        <v>76</v>
      </c>
      <c r="O7" s="115" t="s">
        <v>77</v>
      </c>
      <c r="P7" s="116" t="s">
        <v>78</v>
      </c>
      <c r="Q7" s="118">
        <f>E7</f>
        <v>400</v>
      </c>
      <c r="R7" s="118">
        <f>F7</f>
        <v>400</v>
      </c>
      <c r="S7" s="119">
        <f>H7</f>
        <v>150</v>
      </c>
      <c r="T7" s="120">
        <f>I7</f>
        <v>140</v>
      </c>
      <c r="U7" s="121">
        <f>K7</f>
        <v>350</v>
      </c>
      <c r="V7" s="122">
        <f>L7</f>
        <v>500</v>
      </c>
      <c r="W7" s="123">
        <v>3314.61</v>
      </c>
      <c r="X7" s="124">
        <v>0.08</v>
      </c>
      <c r="Y7" s="67">
        <f>ROUND(W7*Q7,2)</f>
        <v>1325844</v>
      </c>
      <c r="Z7" s="67">
        <f>ROUND(Y7+Y7*X7,2)</f>
        <v>1431911.52</v>
      </c>
      <c r="AA7" s="68">
        <f>ROUND(S7*W7,2)</f>
        <v>497191.5</v>
      </c>
      <c r="AB7" s="68">
        <f>ROUND(AA7+AA7*X7,2)</f>
        <v>536966.81999999995</v>
      </c>
      <c r="AC7" s="69">
        <f>ROUND(U7*W7,2)</f>
        <v>1160113.5</v>
      </c>
      <c r="AD7" s="69">
        <f>ROUND(AC7+AC7*X7,2)</f>
        <v>1252922.58</v>
      </c>
      <c r="AE7" s="67">
        <f>ROUND(R7*W7,2)</f>
        <v>1325844</v>
      </c>
      <c r="AF7" s="67">
        <f>ROUND(AE7+AE7*X7,2)</f>
        <v>1431911.52</v>
      </c>
      <c r="AG7" s="68">
        <f>ROUND(T7*W7,2)</f>
        <v>464045.4</v>
      </c>
      <c r="AH7" s="68">
        <f>ROUND(AG7+AG7*X7,2)</f>
        <v>501169.03</v>
      </c>
      <c r="AI7" s="69">
        <f>ROUND(V7*W7,2)</f>
        <v>1657305</v>
      </c>
      <c r="AJ7" s="69">
        <f>ROUND(AI7+AI7*X7,2)</f>
        <v>1789889.4</v>
      </c>
    </row>
    <row r="8" spans="1:36" ht="61.5" customHeight="1" x14ac:dyDescent="0.25">
      <c r="A8" s="89" t="s">
        <v>6</v>
      </c>
      <c r="B8" s="15" t="s">
        <v>3</v>
      </c>
      <c r="C8" s="16" t="s">
        <v>1</v>
      </c>
      <c r="D8" s="26">
        <v>10</v>
      </c>
      <c r="E8" s="27">
        <v>80</v>
      </c>
      <c r="F8" s="26">
        <v>70</v>
      </c>
      <c r="G8" s="28">
        <v>5</v>
      </c>
      <c r="H8" s="29">
        <v>65</v>
      </c>
      <c r="I8" s="28">
        <v>50</v>
      </c>
      <c r="J8" s="31">
        <v>50</v>
      </c>
      <c r="K8" s="30">
        <v>100</v>
      </c>
      <c r="L8" s="31">
        <v>90</v>
      </c>
      <c r="M8" s="113" t="s">
        <v>79</v>
      </c>
      <c r="N8" s="114" t="s">
        <v>80</v>
      </c>
      <c r="O8" s="117">
        <v>5909991404741</v>
      </c>
      <c r="P8" s="116" t="s">
        <v>81</v>
      </c>
      <c r="Q8" s="118">
        <f t="shared" ref="Q8:Q10" si="0">E8</f>
        <v>80</v>
      </c>
      <c r="R8" s="118">
        <f t="shared" ref="R8:R10" si="1">F8</f>
        <v>70</v>
      </c>
      <c r="S8" s="119">
        <f t="shared" ref="S8:S10" si="2">H8</f>
        <v>65</v>
      </c>
      <c r="T8" s="120">
        <f t="shared" ref="T8:T10" si="3">I8</f>
        <v>50</v>
      </c>
      <c r="U8" s="121">
        <f t="shared" ref="U8:U10" si="4">K8</f>
        <v>100</v>
      </c>
      <c r="V8" s="122">
        <f t="shared" ref="V8:V10" si="5">L8</f>
        <v>90</v>
      </c>
      <c r="W8" s="123">
        <v>2848.87</v>
      </c>
      <c r="X8" s="124">
        <v>0.08</v>
      </c>
      <c r="Y8" s="67">
        <f>ROUND(W8*Q8,2)</f>
        <v>227909.6</v>
      </c>
      <c r="Z8" s="67">
        <f>ROUND(Y8+Y8*X8,2)</f>
        <v>246142.37</v>
      </c>
      <c r="AA8" s="68">
        <f>ROUND(S8*W8,2)</f>
        <v>185176.55</v>
      </c>
      <c r="AB8" s="68">
        <f>ROUND(AA8+AA8*X8,2)</f>
        <v>199990.67</v>
      </c>
      <c r="AC8" s="69">
        <f>ROUND(U8*W8,2)</f>
        <v>284887</v>
      </c>
      <c r="AD8" s="69">
        <f>ROUND(AC8+AC8*X8,2)</f>
        <v>307677.96000000002</v>
      </c>
      <c r="AE8" s="67">
        <f>ROUND(R8*W8,2)</f>
        <v>199420.9</v>
      </c>
      <c r="AF8" s="67">
        <f>ROUND(AE8+AE8*X8,2)</f>
        <v>215374.57</v>
      </c>
      <c r="AG8" s="68">
        <f>ROUND(T8*W8,2)</f>
        <v>142443.5</v>
      </c>
      <c r="AH8" s="68">
        <f>ROUND(AG8+AG8*X8,2)</f>
        <v>153838.98000000001</v>
      </c>
      <c r="AI8" s="69">
        <f>ROUND(V8*W8,2)</f>
        <v>256398.3</v>
      </c>
      <c r="AJ8" s="69">
        <f>ROUND(AI8+AI8*X8,2)</f>
        <v>276910.15999999997</v>
      </c>
    </row>
    <row r="9" spans="1:36" ht="53.25" customHeight="1" x14ac:dyDescent="0.25">
      <c r="A9" s="89" t="s">
        <v>7</v>
      </c>
      <c r="B9" s="15" t="s">
        <v>64</v>
      </c>
      <c r="C9" s="16" t="s">
        <v>1</v>
      </c>
      <c r="D9" s="26">
        <v>0</v>
      </c>
      <c r="E9" s="27">
        <v>0</v>
      </c>
      <c r="F9" s="26">
        <v>0</v>
      </c>
      <c r="G9" s="28">
        <v>1</v>
      </c>
      <c r="H9" s="29">
        <v>5</v>
      </c>
      <c r="I9" s="28">
        <v>10</v>
      </c>
      <c r="J9" s="31">
        <v>100</v>
      </c>
      <c r="K9" s="30">
        <v>250</v>
      </c>
      <c r="L9" s="31">
        <v>240</v>
      </c>
      <c r="M9" s="113" t="s">
        <v>82</v>
      </c>
      <c r="N9" s="114" t="s">
        <v>83</v>
      </c>
      <c r="O9" s="117">
        <v>5909991236618</v>
      </c>
      <c r="P9" s="116" t="s">
        <v>84</v>
      </c>
      <c r="Q9" s="118">
        <f t="shared" si="0"/>
        <v>0</v>
      </c>
      <c r="R9" s="118">
        <f t="shared" si="1"/>
        <v>0</v>
      </c>
      <c r="S9" s="119">
        <f t="shared" si="2"/>
        <v>5</v>
      </c>
      <c r="T9" s="120">
        <f t="shared" si="3"/>
        <v>10</v>
      </c>
      <c r="U9" s="121">
        <f t="shared" si="4"/>
        <v>250</v>
      </c>
      <c r="V9" s="122">
        <f t="shared" si="5"/>
        <v>240</v>
      </c>
      <c r="W9" s="123">
        <v>1060.18</v>
      </c>
      <c r="X9" s="124">
        <v>0.08</v>
      </c>
      <c r="Y9" s="67">
        <f>ROUND(W9*Q9,2)</f>
        <v>0</v>
      </c>
      <c r="Z9" s="67">
        <f>ROUND(Y9+Y9*X9,2)</f>
        <v>0</v>
      </c>
      <c r="AA9" s="68">
        <f>ROUND(S9*W9,2)</f>
        <v>5300.9</v>
      </c>
      <c r="AB9" s="68">
        <f>ROUND(AA9+AA9*X9,2)</f>
        <v>5724.97</v>
      </c>
      <c r="AC9" s="69">
        <f>ROUND(U9*W9,2)</f>
        <v>265045</v>
      </c>
      <c r="AD9" s="69">
        <f>ROUND(AC9+AC9*X9,2)</f>
        <v>286248.59999999998</v>
      </c>
      <c r="AE9" s="67">
        <f>ROUND(R9*W9,2)</f>
        <v>0</v>
      </c>
      <c r="AF9" s="67">
        <f>ROUND(AE9+AE9*X9,2)</f>
        <v>0</v>
      </c>
      <c r="AG9" s="68">
        <f>ROUND(T9*W9,2)</f>
        <v>10601.8</v>
      </c>
      <c r="AH9" s="68">
        <f>ROUND(AG9+AG9*X9,2)</f>
        <v>11449.94</v>
      </c>
      <c r="AI9" s="69">
        <f>ROUND(V9*W9,2)</f>
        <v>254443.2</v>
      </c>
      <c r="AJ9" s="69">
        <f>ROUND(AI9+AI9*X9,2)</f>
        <v>274798.65999999997</v>
      </c>
    </row>
    <row r="10" spans="1:36" ht="51" customHeight="1" thickBot="1" x14ac:dyDescent="0.3">
      <c r="A10" s="89" t="s">
        <v>8</v>
      </c>
      <c r="B10" s="15" t="s">
        <v>65</v>
      </c>
      <c r="C10" s="16" t="s">
        <v>1</v>
      </c>
      <c r="D10" s="26">
        <v>0</v>
      </c>
      <c r="E10" s="27">
        <v>0</v>
      </c>
      <c r="F10" s="26">
        <v>0</v>
      </c>
      <c r="G10" s="28">
        <v>1</v>
      </c>
      <c r="H10" s="29">
        <v>10</v>
      </c>
      <c r="I10" s="28">
        <v>20</v>
      </c>
      <c r="J10" s="31">
        <v>20</v>
      </c>
      <c r="K10" s="30">
        <v>60</v>
      </c>
      <c r="L10" s="31">
        <v>55</v>
      </c>
      <c r="M10" s="113" t="s">
        <v>85</v>
      </c>
      <c r="N10" s="114" t="s">
        <v>86</v>
      </c>
      <c r="O10" s="117">
        <v>5909991441166</v>
      </c>
      <c r="P10" s="116" t="s">
        <v>87</v>
      </c>
      <c r="Q10" s="118">
        <f t="shared" si="0"/>
        <v>0</v>
      </c>
      <c r="R10" s="118">
        <f t="shared" si="1"/>
        <v>0</v>
      </c>
      <c r="S10" s="119">
        <f t="shared" si="2"/>
        <v>10</v>
      </c>
      <c r="T10" s="120">
        <f t="shared" si="3"/>
        <v>20</v>
      </c>
      <c r="U10" s="121">
        <f t="shared" si="4"/>
        <v>60</v>
      </c>
      <c r="V10" s="122">
        <f t="shared" si="5"/>
        <v>55</v>
      </c>
      <c r="W10" s="123">
        <f>W9</f>
        <v>1060.18</v>
      </c>
      <c r="X10" s="124">
        <v>0.08</v>
      </c>
      <c r="Y10" s="67">
        <f>ROUND(W10*Q10,2)</f>
        <v>0</v>
      </c>
      <c r="Z10" s="67">
        <f>ROUND(Y10+Y10*X10,2)</f>
        <v>0</v>
      </c>
      <c r="AA10" s="68">
        <f>ROUND(S10*W10,2)</f>
        <v>10601.8</v>
      </c>
      <c r="AB10" s="68">
        <f>ROUND(AA10+AA10*X10,2)</f>
        <v>11449.94</v>
      </c>
      <c r="AC10" s="69">
        <f>ROUND(U10*W10,2)</f>
        <v>63610.8</v>
      </c>
      <c r="AD10" s="69">
        <f>ROUND(AC10+AC10*X10,2)</f>
        <v>68699.66</v>
      </c>
      <c r="AE10" s="67">
        <f>ROUND(R10*W10,2)</f>
        <v>0</v>
      </c>
      <c r="AF10" s="67">
        <f>ROUND(AE10+AE10*X10,2)</f>
        <v>0</v>
      </c>
      <c r="AG10" s="68">
        <f>ROUND(T10*W10,2)</f>
        <v>21203.599999999999</v>
      </c>
      <c r="AH10" s="68">
        <f>ROUND(AG10+AG10*X10,2)</f>
        <v>22899.89</v>
      </c>
      <c r="AI10" s="69">
        <f>ROUND(V10*W10,2)</f>
        <v>58309.9</v>
      </c>
      <c r="AJ10" s="69">
        <f>ROUND(AI10+AI10*X10,2)</f>
        <v>62974.69</v>
      </c>
    </row>
    <row r="11" spans="1:36" ht="15.75" thickBot="1" x14ac:dyDescent="0.3">
      <c r="A11" s="86"/>
      <c r="B11" s="7"/>
      <c r="C11" s="7"/>
      <c r="D11" s="8"/>
      <c r="E11" s="8"/>
      <c r="F11" s="8"/>
      <c r="G11" s="8"/>
      <c r="H11" s="8"/>
      <c r="I11" s="8"/>
      <c r="J11" s="8"/>
      <c r="K11" s="8"/>
      <c r="L11" s="9"/>
      <c r="M11" s="9"/>
      <c r="N11" s="10"/>
      <c r="O11" s="9"/>
      <c r="P11" s="9"/>
      <c r="Q11" s="11"/>
      <c r="R11" s="11"/>
      <c r="S11" s="9"/>
      <c r="T11" s="12"/>
      <c r="U11" s="9"/>
      <c r="V11" s="9"/>
      <c r="W11" s="13"/>
      <c r="X11" s="38" t="s">
        <v>11</v>
      </c>
      <c r="Y11" s="39">
        <f>SUM(Y7:Y10)</f>
        <v>1553753.6</v>
      </c>
      <c r="Z11" s="39">
        <f t="shared" ref="Z11:AJ11" si="6">SUM(Z7:Z10)</f>
        <v>1678053.8900000001</v>
      </c>
      <c r="AA11" s="39">
        <f t="shared" si="6"/>
        <v>698270.75000000012</v>
      </c>
      <c r="AB11" s="39">
        <f t="shared" si="6"/>
        <v>754132.39999999991</v>
      </c>
      <c r="AC11" s="39">
        <f t="shared" si="6"/>
        <v>1773656.3</v>
      </c>
      <c r="AD11" s="39">
        <f t="shared" si="6"/>
        <v>1915548.8</v>
      </c>
      <c r="AE11" s="39">
        <f t="shared" si="6"/>
        <v>1525264.9</v>
      </c>
      <c r="AF11" s="39">
        <f t="shared" si="6"/>
        <v>1647286.09</v>
      </c>
      <c r="AG11" s="39">
        <f t="shared" si="6"/>
        <v>638294.30000000005</v>
      </c>
      <c r="AH11" s="39">
        <f t="shared" si="6"/>
        <v>689357.84</v>
      </c>
      <c r="AI11" s="39">
        <f t="shared" si="6"/>
        <v>2226456.4</v>
      </c>
      <c r="AJ11" s="40">
        <f t="shared" si="6"/>
        <v>2404572.9099999997</v>
      </c>
    </row>
    <row r="12" spans="1:36" ht="15.75" thickBot="1" x14ac:dyDescent="0.3">
      <c r="A12" s="86"/>
      <c r="B12" s="7"/>
      <c r="C12" s="7"/>
      <c r="D12" s="8"/>
      <c r="E12" s="8"/>
      <c r="F12" s="8"/>
      <c r="G12" s="8"/>
      <c r="H12" s="8"/>
      <c r="I12" s="8"/>
      <c r="J12" s="8"/>
      <c r="K12" s="8"/>
      <c r="L12" s="9"/>
      <c r="M12" s="9"/>
      <c r="N12" s="10"/>
      <c r="O12" s="9"/>
      <c r="P12" s="9"/>
      <c r="Q12" s="11"/>
      <c r="R12" s="11"/>
      <c r="S12" s="9"/>
      <c r="T12" s="12"/>
      <c r="U12" s="9"/>
      <c r="V12" s="9"/>
      <c r="W12" s="13"/>
      <c r="X12" s="9"/>
      <c r="Y12" s="9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15.75" thickBot="1" x14ac:dyDescent="0.3">
      <c r="A13" s="86"/>
      <c r="B13" s="7"/>
      <c r="C13" s="7"/>
      <c r="D13" s="8"/>
      <c r="E13" s="8"/>
      <c r="F13" s="8"/>
      <c r="G13" s="8"/>
      <c r="H13" s="8"/>
      <c r="I13" s="8"/>
      <c r="J13" s="8"/>
      <c r="K13" s="8"/>
      <c r="L13" s="9"/>
      <c r="M13" s="9"/>
      <c r="N13" s="10"/>
      <c r="O13" s="9"/>
      <c r="P13" s="9"/>
      <c r="Q13" s="11"/>
      <c r="R13" s="11"/>
      <c r="S13" s="9"/>
      <c r="T13" s="12"/>
      <c r="U13" s="9"/>
      <c r="V13" s="9"/>
      <c r="W13" s="13"/>
      <c r="X13" s="9"/>
      <c r="Y13" s="33"/>
      <c r="Z13" s="34"/>
      <c r="AA13" s="34"/>
      <c r="AB13" s="34"/>
      <c r="AC13" s="34"/>
      <c r="AD13" s="35" t="s">
        <v>24</v>
      </c>
      <c r="AE13" s="36">
        <f>COUNTIF($A$3:A5,"Lp.")</f>
        <v>1</v>
      </c>
      <c r="AF13" s="34"/>
      <c r="AG13" s="34"/>
      <c r="AH13" s="34"/>
      <c r="AI13" s="34"/>
      <c r="AJ13" s="37"/>
    </row>
    <row r="14" spans="1:36" x14ac:dyDescent="0.25">
      <c r="A14" s="86"/>
      <c r="B14" s="7"/>
      <c r="C14" s="7"/>
      <c r="D14" s="8"/>
      <c r="E14" s="8"/>
      <c r="F14" s="8"/>
      <c r="G14" s="8"/>
      <c r="H14" s="8"/>
      <c r="I14" s="8"/>
      <c r="J14" s="8"/>
      <c r="K14" s="8"/>
      <c r="L14" s="9"/>
      <c r="M14" s="9"/>
      <c r="N14" s="10"/>
      <c r="O14" s="9"/>
      <c r="P14" s="9"/>
      <c r="Q14" s="11"/>
      <c r="R14" s="11"/>
      <c r="S14" s="9"/>
      <c r="T14" s="12"/>
      <c r="U14" s="9"/>
      <c r="V14" s="9"/>
      <c r="W14" s="13"/>
      <c r="X14" s="9"/>
      <c r="Y14" s="99" t="s">
        <v>52</v>
      </c>
      <c r="Z14" s="99"/>
      <c r="AA14" s="99"/>
      <c r="AB14" s="99" t="s">
        <v>56</v>
      </c>
      <c r="AC14" s="99"/>
      <c r="AD14" s="99"/>
      <c r="AE14" s="99" t="s">
        <v>14</v>
      </c>
      <c r="AF14" s="99"/>
      <c r="AG14" s="99"/>
      <c r="AH14" s="99" t="s">
        <v>15</v>
      </c>
      <c r="AI14" s="99"/>
      <c r="AJ14" s="99"/>
    </row>
    <row r="15" spans="1:36" x14ac:dyDescent="0.25">
      <c r="A15" s="86"/>
      <c r="B15" s="7"/>
      <c r="C15" s="7"/>
      <c r="D15" s="8"/>
      <c r="E15" s="8"/>
      <c r="F15" s="8"/>
      <c r="G15" s="8"/>
      <c r="H15" s="8"/>
      <c r="I15" s="8"/>
      <c r="J15" s="8"/>
      <c r="K15" s="8"/>
      <c r="L15" s="9"/>
      <c r="M15" s="9"/>
      <c r="N15" s="10"/>
      <c r="O15" s="9"/>
      <c r="P15" s="9"/>
      <c r="Q15" s="11"/>
      <c r="R15" s="11"/>
      <c r="S15" s="9"/>
      <c r="T15" s="12"/>
      <c r="U15" s="9"/>
      <c r="V15" s="9"/>
      <c r="W15" s="13"/>
      <c r="X15" s="9"/>
      <c r="Y15" s="70" t="s">
        <v>53</v>
      </c>
      <c r="Z15" s="71" t="s">
        <v>54</v>
      </c>
      <c r="AA15" s="72" t="s">
        <v>55</v>
      </c>
      <c r="AB15" s="70" t="s">
        <v>53</v>
      </c>
      <c r="AC15" s="71" t="s">
        <v>54</v>
      </c>
      <c r="AD15" s="72" t="s">
        <v>55</v>
      </c>
      <c r="AE15" s="70" t="s">
        <v>53</v>
      </c>
      <c r="AF15" s="71" t="s">
        <v>54</v>
      </c>
      <c r="AG15" s="72" t="s">
        <v>55</v>
      </c>
      <c r="AH15" s="70" t="s">
        <v>53</v>
      </c>
      <c r="AI15" s="71" t="s">
        <v>54</v>
      </c>
      <c r="AJ15" s="72" t="s">
        <v>55</v>
      </c>
    </row>
    <row r="16" spans="1:36" ht="15.75" thickBot="1" x14ac:dyDescent="0.3">
      <c r="A16" s="86"/>
      <c r="B16" s="7"/>
      <c r="C16" s="7"/>
      <c r="D16" s="8"/>
      <c r="E16" s="8"/>
      <c r="F16" s="8"/>
      <c r="G16" s="8"/>
      <c r="H16" s="8"/>
      <c r="I16" s="8"/>
      <c r="J16" s="8"/>
      <c r="K16" s="8"/>
      <c r="L16" s="9"/>
      <c r="M16" s="9"/>
      <c r="N16" s="10"/>
      <c r="O16" s="9"/>
      <c r="P16" s="9"/>
      <c r="Q16" s="11"/>
      <c r="R16" s="11"/>
      <c r="S16" s="9"/>
      <c r="T16" s="12"/>
      <c r="U16" s="9"/>
      <c r="V16" s="9"/>
      <c r="W16" s="13"/>
      <c r="X16" s="9"/>
      <c r="Y16" s="73">
        <f>Y11</f>
        <v>1553753.6</v>
      </c>
      <c r="Z16" s="74">
        <f>AA11</f>
        <v>698270.75000000012</v>
      </c>
      <c r="AA16" s="75">
        <f>AC11</f>
        <v>1773656.3</v>
      </c>
      <c r="AB16" s="76">
        <f>Z11</f>
        <v>1678053.8900000001</v>
      </c>
      <c r="AC16" s="74">
        <f>AB11</f>
        <v>754132.39999999991</v>
      </c>
      <c r="AD16" s="75">
        <f>AD11</f>
        <v>1915548.8</v>
      </c>
      <c r="AE16" s="76">
        <f>AE11</f>
        <v>1525264.9</v>
      </c>
      <c r="AF16" s="74">
        <f>AG11</f>
        <v>638294.30000000005</v>
      </c>
      <c r="AG16" s="75">
        <f>AI11</f>
        <v>2226456.4</v>
      </c>
      <c r="AH16" s="76">
        <f>AF11</f>
        <v>1647286.09</v>
      </c>
      <c r="AI16" s="74">
        <f>AH11</f>
        <v>689357.84</v>
      </c>
      <c r="AJ16" s="75">
        <f>AJ11</f>
        <v>2404572.9099999997</v>
      </c>
    </row>
    <row r="17" spans="1:36" ht="15.75" thickBot="1" x14ac:dyDescent="0.3">
      <c r="A17" s="86"/>
      <c r="B17" s="7"/>
      <c r="C17" s="7"/>
      <c r="D17" s="8"/>
      <c r="E17" s="8"/>
      <c r="F17" s="8"/>
      <c r="G17" s="8"/>
      <c r="H17" s="8"/>
      <c r="I17" s="8"/>
      <c r="J17" s="8"/>
      <c r="K17" s="8"/>
      <c r="L17" s="9"/>
      <c r="M17" s="9"/>
      <c r="N17" s="10"/>
      <c r="O17" s="9"/>
      <c r="P17" s="9"/>
      <c r="Q17" s="11"/>
      <c r="R17" s="11"/>
      <c r="S17" s="9"/>
      <c r="T17" s="12"/>
      <c r="U17" s="9"/>
      <c r="V17" s="9"/>
      <c r="W17" s="13"/>
      <c r="X17" s="9"/>
      <c r="Y17" s="100">
        <f>SUM(Y16:AA16)</f>
        <v>4025680.6500000004</v>
      </c>
      <c r="Z17" s="101"/>
      <c r="AA17" s="101"/>
      <c r="AB17" s="101">
        <f>SUM(AB16:AD16)</f>
        <v>4347735.09</v>
      </c>
      <c r="AC17" s="101"/>
      <c r="AD17" s="101"/>
      <c r="AE17" s="101">
        <f>SUM(AE16:AG16)</f>
        <v>4390015.5999999996</v>
      </c>
      <c r="AF17" s="101"/>
      <c r="AG17" s="101"/>
      <c r="AH17" s="101">
        <f>SUM(AH16:AJ16)</f>
        <v>4741216.84</v>
      </c>
      <c r="AI17" s="101"/>
      <c r="AJ17" s="102"/>
    </row>
    <row r="22" spans="1:36" x14ac:dyDescent="0.25">
      <c r="A22" s="86"/>
      <c r="B22" s="7"/>
      <c r="C22" s="43"/>
      <c r="D22" s="44"/>
      <c r="E22" s="44"/>
      <c r="F22" s="44"/>
      <c r="G22" s="45"/>
      <c r="H22" s="45" t="s">
        <v>25</v>
      </c>
      <c r="I22" s="44"/>
      <c r="J22" s="44"/>
      <c r="K22" s="44"/>
      <c r="L22" s="46"/>
      <c r="M22" s="9"/>
      <c r="N22" s="10"/>
      <c r="O22" s="9"/>
      <c r="P22" s="20"/>
      <c r="Q22" s="21"/>
      <c r="R22" s="21"/>
      <c r="S22" s="22"/>
      <c r="T22" s="23" t="s">
        <v>47</v>
      </c>
      <c r="U22" s="22"/>
      <c r="V22" s="22"/>
      <c r="W22" s="24"/>
      <c r="X22" s="25"/>
      <c r="Y22" s="9"/>
      <c r="Z22" s="7" t="s">
        <v>57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66.75" customHeight="1" thickBot="1" x14ac:dyDescent="0.3">
      <c r="A23" s="87" t="s">
        <v>16</v>
      </c>
      <c r="B23" s="54" t="s">
        <v>0</v>
      </c>
      <c r="C23" s="54" t="s">
        <v>4</v>
      </c>
      <c r="D23" s="55" t="s">
        <v>17</v>
      </c>
      <c r="E23" s="55" t="s">
        <v>18</v>
      </c>
      <c r="F23" s="55" t="s">
        <v>19</v>
      </c>
      <c r="G23" s="56" t="s">
        <v>26</v>
      </c>
      <c r="H23" s="56" t="s">
        <v>27</v>
      </c>
      <c r="I23" s="56" t="s">
        <v>28</v>
      </c>
      <c r="J23" s="57" t="s">
        <v>20</v>
      </c>
      <c r="K23" s="57" t="s">
        <v>21</v>
      </c>
      <c r="L23" s="57" t="s">
        <v>22</v>
      </c>
      <c r="M23" s="58" t="s">
        <v>29</v>
      </c>
      <c r="N23" s="58" t="s">
        <v>30</v>
      </c>
      <c r="O23" s="58" t="s">
        <v>31</v>
      </c>
      <c r="P23" s="58" t="s">
        <v>74</v>
      </c>
      <c r="Q23" s="55" t="s">
        <v>33</v>
      </c>
      <c r="R23" s="55" t="s">
        <v>32</v>
      </c>
      <c r="S23" s="56" t="s">
        <v>34</v>
      </c>
      <c r="T23" s="56" t="s">
        <v>36</v>
      </c>
      <c r="U23" s="57" t="s">
        <v>35</v>
      </c>
      <c r="V23" s="57" t="s">
        <v>37</v>
      </c>
      <c r="W23" s="59" t="s">
        <v>38</v>
      </c>
      <c r="X23" s="60" t="s">
        <v>23</v>
      </c>
      <c r="Y23" s="61" t="s">
        <v>39</v>
      </c>
      <c r="Z23" s="61" t="s">
        <v>41</v>
      </c>
      <c r="AA23" s="62" t="s">
        <v>48</v>
      </c>
      <c r="AB23" s="62" t="s">
        <v>49</v>
      </c>
      <c r="AC23" s="63" t="s">
        <v>40</v>
      </c>
      <c r="AD23" s="63" t="s">
        <v>42</v>
      </c>
      <c r="AE23" s="64" t="s">
        <v>43</v>
      </c>
      <c r="AF23" s="64" t="s">
        <v>45</v>
      </c>
      <c r="AG23" s="65" t="s">
        <v>50</v>
      </c>
      <c r="AH23" s="65" t="s">
        <v>51</v>
      </c>
      <c r="AI23" s="66" t="s">
        <v>44</v>
      </c>
      <c r="AJ23" s="66" t="s">
        <v>46</v>
      </c>
    </row>
    <row r="24" spans="1:36" ht="15.75" thickBot="1" x14ac:dyDescent="0.3">
      <c r="A24" s="88" t="s">
        <v>24</v>
      </c>
      <c r="B24" s="19">
        <f>COUNTIF($A$3:A23,"Lp.")</f>
        <v>2</v>
      </c>
      <c r="C24" s="95" t="s">
        <v>70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8"/>
    </row>
    <row r="25" spans="1:36" ht="53.25" customHeight="1" thickBot="1" x14ac:dyDescent="0.3">
      <c r="A25" s="89" t="s">
        <v>5</v>
      </c>
      <c r="B25" s="15" t="s">
        <v>2</v>
      </c>
      <c r="C25" s="16" t="s">
        <v>1</v>
      </c>
      <c r="D25" s="26">
        <v>20</v>
      </c>
      <c r="E25" s="27">
        <v>300</v>
      </c>
      <c r="F25" s="26">
        <v>300</v>
      </c>
      <c r="G25" s="28">
        <v>50</v>
      </c>
      <c r="H25" s="29">
        <v>80</v>
      </c>
      <c r="I25" s="28">
        <v>75</v>
      </c>
      <c r="J25" s="31">
        <v>0</v>
      </c>
      <c r="K25" s="30">
        <v>0</v>
      </c>
      <c r="L25" s="31">
        <v>0</v>
      </c>
      <c r="M25" s="113" t="s">
        <v>88</v>
      </c>
      <c r="N25" s="114" t="s">
        <v>89</v>
      </c>
      <c r="O25" s="117">
        <v>5909991088170</v>
      </c>
      <c r="P25" s="125" t="s">
        <v>90</v>
      </c>
      <c r="Q25" s="118">
        <f>E25</f>
        <v>300</v>
      </c>
      <c r="R25" s="118">
        <f>F25</f>
        <v>300</v>
      </c>
      <c r="S25" s="119">
        <f>H25</f>
        <v>80</v>
      </c>
      <c r="T25" s="119">
        <f>I25</f>
        <v>75</v>
      </c>
      <c r="U25" s="121">
        <f>K25</f>
        <v>0</v>
      </c>
      <c r="V25" s="121">
        <f>L25</f>
        <v>0</v>
      </c>
      <c r="W25" s="123">
        <v>209.5</v>
      </c>
      <c r="X25" s="124">
        <v>0.08</v>
      </c>
      <c r="Y25" s="67">
        <f>ROUND(W25*Q25,2)</f>
        <v>62850</v>
      </c>
      <c r="Z25" s="67">
        <f>ROUND(Y25+Y25*X25,2)</f>
        <v>67878</v>
      </c>
      <c r="AA25" s="68">
        <f>ROUND(S25*W25,2)</f>
        <v>16760</v>
      </c>
      <c r="AB25" s="68">
        <f>ROUND(AA25+AA25*X25,2)</f>
        <v>18100.8</v>
      </c>
      <c r="AC25" s="69">
        <f>ROUND(U25*W25,2)</f>
        <v>0</v>
      </c>
      <c r="AD25" s="69">
        <f>ROUND(AC25+AC25*X25,2)</f>
        <v>0</v>
      </c>
      <c r="AE25" s="67">
        <f>ROUND(R25*W25,2)</f>
        <v>62850</v>
      </c>
      <c r="AF25" s="67">
        <f>ROUND(AE25+AE25*X25,2)</f>
        <v>67878</v>
      </c>
      <c r="AG25" s="68">
        <f>ROUND(T25*W25,2)</f>
        <v>15712.5</v>
      </c>
      <c r="AH25" s="68">
        <f>ROUND(AG25+AG25*X25,2)</f>
        <v>16969.5</v>
      </c>
      <c r="AI25" s="69">
        <f>ROUND(V25*W25,2)</f>
        <v>0</v>
      </c>
      <c r="AJ25" s="69">
        <f>ROUND(AI25+AI25*X25,2)</f>
        <v>0</v>
      </c>
    </row>
    <row r="26" spans="1:36" ht="15.75" thickBot="1" x14ac:dyDescent="0.3">
      <c r="A26" s="86"/>
      <c r="B26" s="7"/>
      <c r="C26" s="7"/>
      <c r="D26" s="8"/>
      <c r="E26" s="8"/>
      <c r="F26" s="8"/>
      <c r="G26" s="8"/>
      <c r="H26" s="8"/>
      <c r="I26" s="8"/>
      <c r="J26" s="8"/>
      <c r="K26" s="8"/>
      <c r="L26" s="9"/>
      <c r="M26" s="9"/>
      <c r="N26" s="10"/>
      <c r="O26" s="9"/>
      <c r="P26" s="9"/>
      <c r="Q26" s="11"/>
      <c r="R26" s="11"/>
      <c r="S26" s="9"/>
      <c r="T26" s="12"/>
      <c r="U26" s="9"/>
      <c r="V26" s="9"/>
      <c r="W26" s="13"/>
      <c r="X26" s="38" t="s">
        <v>11</v>
      </c>
      <c r="Y26" s="39">
        <f t="shared" ref="Y26:AJ26" si="7">SUM(Y25:Y25)</f>
        <v>62850</v>
      </c>
      <c r="Z26" s="39">
        <f t="shared" si="7"/>
        <v>67878</v>
      </c>
      <c r="AA26" s="39">
        <f t="shared" si="7"/>
        <v>16760</v>
      </c>
      <c r="AB26" s="39">
        <f t="shared" si="7"/>
        <v>18100.8</v>
      </c>
      <c r="AC26" s="39">
        <f t="shared" si="7"/>
        <v>0</v>
      </c>
      <c r="AD26" s="39">
        <f t="shared" si="7"/>
        <v>0</v>
      </c>
      <c r="AE26" s="39">
        <f t="shared" si="7"/>
        <v>62850</v>
      </c>
      <c r="AF26" s="39">
        <f t="shared" si="7"/>
        <v>67878</v>
      </c>
      <c r="AG26" s="39">
        <f t="shared" si="7"/>
        <v>15712.5</v>
      </c>
      <c r="AH26" s="39">
        <f t="shared" si="7"/>
        <v>16969.5</v>
      </c>
      <c r="AI26" s="39">
        <f t="shared" si="7"/>
        <v>0</v>
      </c>
      <c r="AJ26" s="40">
        <f t="shared" si="7"/>
        <v>0</v>
      </c>
    </row>
    <row r="27" spans="1:36" ht="15.75" thickBot="1" x14ac:dyDescent="0.3">
      <c r="A27" s="86"/>
      <c r="B27" s="7"/>
      <c r="C27" s="7"/>
      <c r="D27" s="8"/>
      <c r="E27" s="8"/>
      <c r="F27" s="8"/>
      <c r="G27" s="8"/>
      <c r="H27" s="8"/>
      <c r="I27" s="8"/>
      <c r="J27" s="8"/>
      <c r="K27" s="8"/>
      <c r="L27" s="9"/>
      <c r="M27" s="9"/>
      <c r="N27" s="10"/>
      <c r="O27" s="9"/>
      <c r="P27" s="9"/>
      <c r="Q27" s="11"/>
      <c r="R27" s="11"/>
      <c r="S27" s="9"/>
      <c r="T27" s="12"/>
      <c r="U27" s="9"/>
      <c r="V27" s="9"/>
      <c r="W27" s="13"/>
      <c r="X27" s="9"/>
      <c r="Y27" s="9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15.75" thickBot="1" x14ac:dyDescent="0.3">
      <c r="A28" s="86"/>
      <c r="B28" s="7"/>
      <c r="C28" s="7"/>
      <c r="D28" s="8"/>
      <c r="E28" s="8"/>
      <c r="F28" s="8"/>
      <c r="G28" s="8"/>
      <c r="H28" s="8"/>
      <c r="I28" s="8"/>
      <c r="J28" s="8"/>
      <c r="K28" s="8"/>
      <c r="L28" s="9"/>
      <c r="M28" s="9"/>
      <c r="N28" s="10"/>
      <c r="O28" s="9"/>
      <c r="P28" s="9"/>
      <c r="Q28" s="11"/>
      <c r="R28" s="11"/>
      <c r="S28" s="9"/>
      <c r="T28" s="12"/>
      <c r="U28" s="9"/>
      <c r="V28" s="9"/>
      <c r="W28" s="13"/>
      <c r="X28" s="9"/>
      <c r="Y28" s="33"/>
      <c r="Z28" s="34"/>
      <c r="AA28" s="34"/>
      <c r="AB28" s="34"/>
      <c r="AC28" s="34"/>
      <c r="AD28" s="35" t="s">
        <v>24</v>
      </c>
      <c r="AE28" s="36">
        <f>COUNTIF($A$3:A23,"Lp.")</f>
        <v>2</v>
      </c>
      <c r="AF28" s="34"/>
      <c r="AG28" s="34"/>
      <c r="AH28" s="34"/>
      <c r="AI28" s="34"/>
      <c r="AJ28" s="37"/>
    </row>
    <row r="29" spans="1:36" x14ac:dyDescent="0.25">
      <c r="A29" s="86"/>
      <c r="B29" s="7"/>
      <c r="C29" s="7"/>
      <c r="D29" s="8"/>
      <c r="E29" s="8"/>
      <c r="F29" s="8"/>
      <c r="G29" s="8"/>
      <c r="H29" s="8"/>
      <c r="I29" s="8"/>
      <c r="J29" s="8"/>
      <c r="K29" s="8"/>
      <c r="L29" s="9"/>
      <c r="M29" s="9"/>
      <c r="N29" s="10"/>
      <c r="O29" s="9"/>
      <c r="P29" s="9"/>
      <c r="Q29" s="11"/>
      <c r="R29" s="11"/>
      <c r="S29" s="9"/>
      <c r="T29" s="12"/>
      <c r="U29" s="9"/>
      <c r="V29" s="9"/>
      <c r="W29" s="13"/>
      <c r="X29" s="9"/>
      <c r="Y29" s="99" t="s">
        <v>52</v>
      </c>
      <c r="Z29" s="99"/>
      <c r="AA29" s="99"/>
      <c r="AB29" s="99" t="s">
        <v>56</v>
      </c>
      <c r="AC29" s="99"/>
      <c r="AD29" s="99"/>
      <c r="AE29" s="99" t="s">
        <v>14</v>
      </c>
      <c r="AF29" s="99"/>
      <c r="AG29" s="99"/>
      <c r="AH29" s="99" t="s">
        <v>15</v>
      </c>
      <c r="AI29" s="99"/>
      <c r="AJ29" s="99"/>
    </row>
    <row r="30" spans="1:36" x14ac:dyDescent="0.25">
      <c r="A30" s="86"/>
      <c r="B30" s="7"/>
      <c r="C30" s="7"/>
      <c r="D30" s="8"/>
      <c r="E30" s="8"/>
      <c r="F30" s="8"/>
      <c r="G30" s="8"/>
      <c r="H30" s="8"/>
      <c r="I30" s="8"/>
      <c r="J30" s="8"/>
      <c r="K30" s="8"/>
      <c r="L30" s="9"/>
      <c r="M30" s="9"/>
      <c r="N30" s="10"/>
      <c r="O30" s="9"/>
      <c r="P30" s="9"/>
      <c r="Q30" s="11"/>
      <c r="R30" s="11"/>
      <c r="S30" s="9"/>
      <c r="T30" s="12"/>
      <c r="U30" s="9"/>
      <c r="V30" s="9"/>
      <c r="W30" s="13"/>
      <c r="X30" s="9"/>
      <c r="Y30" s="70" t="s">
        <v>53</v>
      </c>
      <c r="Z30" s="71" t="s">
        <v>54</v>
      </c>
      <c r="AA30" s="72" t="s">
        <v>55</v>
      </c>
      <c r="AB30" s="70" t="s">
        <v>53</v>
      </c>
      <c r="AC30" s="71" t="s">
        <v>54</v>
      </c>
      <c r="AD30" s="72" t="s">
        <v>55</v>
      </c>
      <c r="AE30" s="70" t="s">
        <v>53</v>
      </c>
      <c r="AF30" s="71" t="s">
        <v>54</v>
      </c>
      <c r="AG30" s="72" t="s">
        <v>55</v>
      </c>
      <c r="AH30" s="70" t="s">
        <v>53</v>
      </c>
      <c r="AI30" s="71" t="s">
        <v>54</v>
      </c>
      <c r="AJ30" s="72" t="s">
        <v>55</v>
      </c>
    </row>
    <row r="31" spans="1:36" ht="15.75" thickBot="1" x14ac:dyDescent="0.3">
      <c r="A31" s="86"/>
      <c r="B31" s="7"/>
      <c r="C31" s="7"/>
      <c r="D31" s="8"/>
      <c r="E31" s="8"/>
      <c r="F31" s="8"/>
      <c r="G31" s="8"/>
      <c r="H31" s="8"/>
      <c r="I31" s="8"/>
      <c r="J31" s="8"/>
      <c r="K31" s="8"/>
      <c r="L31" s="9"/>
      <c r="M31" s="9"/>
      <c r="N31" s="10"/>
      <c r="O31" s="9"/>
      <c r="P31" s="9"/>
      <c r="Q31" s="11"/>
      <c r="R31" s="11"/>
      <c r="S31" s="9"/>
      <c r="T31" s="12"/>
      <c r="U31" s="9"/>
      <c r="V31" s="9"/>
      <c r="W31" s="13"/>
      <c r="X31" s="9"/>
      <c r="Y31" s="73">
        <f>Y26</f>
        <v>62850</v>
      </c>
      <c r="Z31" s="74">
        <f>AA26</f>
        <v>16760</v>
      </c>
      <c r="AA31" s="75">
        <f>AC26</f>
        <v>0</v>
      </c>
      <c r="AB31" s="76">
        <f>Z26</f>
        <v>67878</v>
      </c>
      <c r="AC31" s="74">
        <f>AB26</f>
        <v>18100.8</v>
      </c>
      <c r="AD31" s="75">
        <f>AD26</f>
        <v>0</v>
      </c>
      <c r="AE31" s="76">
        <f>AE26</f>
        <v>62850</v>
      </c>
      <c r="AF31" s="74">
        <f>AG26</f>
        <v>15712.5</v>
      </c>
      <c r="AG31" s="75">
        <f>AI26</f>
        <v>0</v>
      </c>
      <c r="AH31" s="76">
        <f>AF26</f>
        <v>67878</v>
      </c>
      <c r="AI31" s="74">
        <f>AH26</f>
        <v>16969.5</v>
      </c>
      <c r="AJ31" s="75">
        <f>AJ26</f>
        <v>0</v>
      </c>
    </row>
    <row r="32" spans="1:36" ht="15.75" thickBot="1" x14ac:dyDescent="0.3">
      <c r="A32" s="86"/>
      <c r="B32" s="7"/>
      <c r="C32" s="7"/>
      <c r="D32" s="8"/>
      <c r="E32" s="8"/>
      <c r="F32" s="8"/>
      <c r="G32" s="8"/>
      <c r="H32" s="8"/>
      <c r="I32" s="8"/>
      <c r="J32" s="8"/>
      <c r="K32" s="8"/>
      <c r="L32" s="9"/>
      <c r="M32" s="9"/>
      <c r="N32" s="10"/>
      <c r="O32" s="9"/>
      <c r="P32" s="9"/>
      <c r="Q32" s="11"/>
      <c r="R32" s="11"/>
      <c r="S32" s="9"/>
      <c r="T32" s="12"/>
      <c r="U32" s="9"/>
      <c r="V32" s="9"/>
      <c r="W32" s="13"/>
      <c r="X32" s="9"/>
      <c r="Y32" s="100">
        <f>SUM(Y31:AA31)</f>
        <v>79610</v>
      </c>
      <c r="Z32" s="101"/>
      <c r="AA32" s="101"/>
      <c r="AB32" s="101">
        <f>SUM(AB31:AD31)</f>
        <v>85978.8</v>
      </c>
      <c r="AC32" s="101"/>
      <c r="AD32" s="101"/>
      <c r="AE32" s="101">
        <f>SUM(AE31:AG31)</f>
        <v>78562.5</v>
      </c>
      <c r="AF32" s="101"/>
      <c r="AG32" s="101"/>
      <c r="AH32" s="101">
        <f>SUM(AH31:AJ31)</f>
        <v>84847.5</v>
      </c>
      <c r="AI32" s="101"/>
      <c r="AJ32" s="102"/>
    </row>
    <row r="36" spans="1:23" s="7" customFormat="1" ht="12" x14ac:dyDescent="0.25">
      <c r="A36" s="86"/>
      <c r="C36" s="43"/>
      <c r="D36" s="45"/>
      <c r="E36" s="45" t="s">
        <v>25</v>
      </c>
      <c r="F36" s="46"/>
      <c r="G36" s="9"/>
      <c r="H36" s="10"/>
      <c r="I36" s="9"/>
      <c r="J36" s="20"/>
      <c r="K36" s="22"/>
      <c r="L36" s="23" t="s">
        <v>47</v>
      </c>
      <c r="M36" s="24"/>
      <c r="N36" s="25"/>
    </row>
    <row r="37" spans="1:23" s="6" customFormat="1" ht="63.75" customHeight="1" thickBot="1" x14ac:dyDescent="0.25">
      <c r="A37" s="90" t="s">
        <v>16</v>
      </c>
      <c r="B37" s="1" t="s">
        <v>0</v>
      </c>
      <c r="C37" s="1" t="s">
        <v>4</v>
      </c>
      <c r="D37" s="2" t="s">
        <v>20</v>
      </c>
      <c r="E37" s="2" t="s">
        <v>21</v>
      </c>
      <c r="F37" s="2" t="s">
        <v>22</v>
      </c>
      <c r="G37" s="3" t="s">
        <v>29</v>
      </c>
      <c r="H37" s="3" t="s">
        <v>30</v>
      </c>
      <c r="I37" s="3" t="s">
        <v>31</v>
      </c>
      <c r="J37" s="58" t="s">
        <v>74</v>
      </c>
      <c r="K37" s="2" t="s">
        <v>35</v>
      </c>
      <c r="L37" s="2" t="s">
        <v>37</v>
      </c>
      <c r="M37" s="41" t="s">
        <v>38</v>
      </c>
      <c r="N37" s="42" t="s">
        <v>23</v>
      </c>
      <c r="O37" s="4" t="s">
        <v>40</v>
      </c>
      <c r="P37" s="4" t="s">
        <v>42</v>
      </c>
      <c r="Q37" s="5" t="s">
        <v>44</v>
      </c>
      <c r="R37" s="5" t="s">
        <v>46</v>
      </c>
    </row>
    <row r="38" spans="1:23" s="6" customFormat="1" ht="15" customHeight="1" thickBot="1" x14ac:dyDescent="0.25">
      <c r="A38" s="88" t="s">
        <v>24</v>
      </c>
      <c r="B38" s="19">
        <f>COUNTIF($A$3:A37,"Lp.")</f>
        <v>3</v>
      </c>
      <c r="C38" s="95" t="s">
        <v>70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</row>
    <row r="39" spans="1:23" s="7" customFormat="1" ht="61.5" customHeight="1" x14ac:dyDescent="0.25">
      <c r="A39" s="89" t="s">
        <v>5</v>
      </c>
      <c r="B39" s="14" t="s">
        <v>60</v>
      </c>
      <c r="C39" s="16" t="s">
        <v>1</v>
      </c>
      <c r="D39" s="31">
        <v>80</v>
      </c>
      <c r="E39" s="30">
        <v>120</v>
      </c>
      <c r="F39" s="31">
        <v>110</v>
      </c>
      <c r="G39" s="113" t="s">
        <v>91</v>
      </c>
      <c r="H39" s="114" t="s">
        <v>92</v>
      </c>
      <c r="I39" s="117">
        <v>5909990971213</v>
      </c>
      <c r="J39" s="125" t="s">
        <v>93</v>
      </c>
      <c r="K39" s="121">
        <f>E39</f>
        <v>120</v>
      </c>
      <c r="L39" s="121">
        <f>F39</f>
        <v>110</v>
      </c>
      <c r="M39" s="123">
        <v>5285.18</v>
      </c>
      <c r="N39" s="124">
        <v>0.08</v>
      </c>
      <c r="O39" s="32">
        <f>ROUND(K39*M39,2)</f>
        <v>634221.6</v>
      </c>
      <c r="P39" s="32">
        <f>ROUND(O39+O39*N39,2)</f>
        <v>684959.33</v>
      </c>
      <c r="Q39" s="32">
        <f>ROUND(L39*M39,2)</f>
        <v>581369.80000000005</v>
      </c>
      <c r="R39" s="32">
        <f>ROUND(Q39+Q39*N39,2)</f>
        <v>627879.38</v>
      </c>
    </row>
    <row r="40" spans="1:23" s="7" customFormat="1" ht="52.5" customHeight="1" thickBot="1" x14ac:dyDescent="0.3">
      <c r="A40" s="89" t="s">
        <v>6</v>
      </c>
      <c r="B40" s="14" t="s">
        <v>61</v>
      </c>
      <c r="C40" s="16" t="s">
        <v>1</v>
      </c>
      <c r="D40" s="31">
        <v>80</v>
      </c>
      <c r="E40" s="30">
        <v>120</v>
      </c>
      <c r="F40" s="31">
        <v>110</v>
      </c>
      <c r="G40" s="113" t="s">
        <v>94</v>
      </c>
      <c r="H40" s="114" t="s">
        <v>95</v>
      </c>
      <c r="I40" s="117">
        <v>5909990013654</v>
      </c>
      <c r="J40" s="125" t="s">
        <v>93</v>
      </c>
      <c r="K40" s="121">
        <f>E40</f>
        <v>120</v>
      </c>
      <c r="L40" s="121">
        <f>F40</f>
        <v>110</v>
      </c>
      <c r="M40" s="123">
        <v>755.02</v>
      </c>
      <c r="N40" s="124">
        <v>0.08</v>
      </c>
      <c r="O40" s="32">
        <f>ROUND(K40*M40,2)</f>
        <v>90602.4</v>
      </c>
      <c r="P40" s="32">
        <f>ROUND(O40+O40*N40,2)</f>
        <v>97850.59</v>
      </c>
      <c r="Q40" s="32">
        <f>ROUND(L40*M40,2)</f>
        <v>83052.2</v>
      </c>
      <c r="R40" s="32">
        <f>ROUND(Q40+Q40*N40,2)</f>
        <v>89696.38</v>
      </c>
    </row>
    <row r="41" spans="1:23" s="7" customFormat="1" ht="12.75" thickBot="1" x14ac:dyDescent="0.3">
      <c r="A41" s="86"/>
      <c r="D41" s="8"/>
      <c r="E41" s="8"/>
      <c r="F41" s="8"/>
      <c r="G41" s="8"/>
      <c r="H41" s="8"/>
      <c r="I41" s="8"/>
      <c r="J41" s="8"/>
      <c r="K41" s="8"/>
      <c r="L41" s="9"/>
      <c r="M41" s="9"/>
      <c r="N41" s="38" t="s">
        <v>11</v>
      </c>
      <c r="O41" s="47">
        <f>SUM(O39:O40)</f>
        <v>724824</v>
      </c>
      <c r="P41" s="47">
        <f t="shared" ref="P41:R41" si="8">SUM(P39:P40)</f>
        <v>782809.91999999993</v>
      </c>
      <c r="Q41" s="47">
        <f t="shared" si="8"/>
        <v>664422</v>
      </c>
      <c r="R41" s="48">
        <f t="shared" si="8"/>
        <v>717575.76</v>
      </c>
      <c r="S41" s="9"/>
      <c r="T41" s="12"/>
      <c r="U41" s="9"/>
      <c r="V41" s="9"/>
      <c r="W41" s="13"/>
    </row>
    <row r="42" spans="1:23" s="7" customFormat="1" ht="12.75" thickBot="1" x14ac:dyDescent="0.3">
      <c r="A42" s="86"/>
      <c r="B42" s="97" t="s">
        <v>71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"/>
      <c r="N42" s="10"/>
      <c r="O42" s="9"/>
      <c r="P42" s="9"/>
      <c r="Q42" s="11"/>
      <c r="R42" s="11"/>
      <c r="S42" s="9"/>
      <c r="T42" s="12"/>
      <c r="U42" s="9"/>
      <c r="V42" s="9"/>
      <c r="W42" s="13"/>
    </row>
    <row r="43" spans="1:23" s="7" customFormat="1" ht="12.75" thickBot="1" x14ac:dyDescent="0.3">
      <c r="A43" s="8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"/>
      <c r="N43" s="10"/>
      <c r="O43" s="49"/>
      <c r="P43" s="35" t="s">
        <v>24</v>
      </c>
      <c r="Q43" s="36">
        <f>COUNTIF($A$3:A42,"Lp.")</f>
        <v>3</v>
      </c>
      <c r="R43" s="50"/>
      <c r="S43" s="9"/>
      <c r="T43" s="12"/>
      <c r="U43" s="9"/>
      <c r="V43" s="9"/>
      <c r="W43" s="13"/>
    </row>
    <row r="44" spans="1:23" s="7" customFormat="1" ht="36.75" thickBot="1" x14ac:dyDescent="0.3">
      <c r="A44" s="8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"/>
      <c r="N44" s="10"/>
      <c r="O44" s="52" t="s">
        <v>12</v>
      </c>
      <c r="P44" s="52" t="s">
        <v>13</v>
      </c>
      <c r="Q44" s="53" t="s">
        <v>58</v>
      </c>
      <c r="R44" s="53" t="s">
        <v>59</v>
      </c>
      <c r="S44" s="9"/>
      <c r="T44" s="12"/>
      <c r="U44" s="9"/>
      <c r="V44" s="9"/>
      <c r="W44" s="13"/>
    </row>
    <row r="45" spans="1:23" s="7" customFormat="1" ht="12.75" thickBot="1" x14ac:dyDescent="0.3">
      <c r="A45" s="8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"/>
      <c r="N45" s="10"/>
      <c r="O45" s="51">
        <f>O41</f>
        <v>724824</v>
      </c>
      <c r="P45" s="39">
        <f t="shared" ref="P45:R45" si="9">P41</f>
        <v>782809.91999999993</v>
      </c>
      <c r="Q45" s="39">
        <f t="shared" si="9"/>
        <v>664422</v>
      </c>
      <c r="R45" s="40">
        <f t="shared" si="9"/>
        <v>717575.76</v>
      </c>
      <c r="S45" s="9"/>
      <c r="T45" s="12"/>
      <c r="U45" s="9"/>
      <c r="V45" s="9"/>
      <c r="W45" s="13"/>
    </row>
    <row r="49" spans="1:36" s="7" customFormat="1" ht="12" x14ac:dyDescent="0.25">
      <c r="A49" s="86"/>
      <c r="C49" s="43"/>
      <c r="D49" s="45"/>
      <c r="E49" s="45" t="s">
        <v>25</v>
      </c>
      <c r="F49" s="46"/>
      <c r="G49" s="9"/>
      <c r="H49" s="10"/>
      <c r="I49" s="9"/>
      <c r="J49" s="20"/>
      <c r="K49" s="22"/>
      <c r="L49" s="23" t="s">
        <v>47</v>
      </c>
      <c r="M49" s="24"/>
      <c r="N49" s="25"/>
    </row>
    <row r="50" spans="1:36" s="6" customFormat="1" ht="64.5" customHeight="1" thickBot="1" x14ac:dyDescent="0.25">
      <c r="A50" s="90" t="s">
        <v>16</v>
      </c>
      <c r="B50" s="1" t="s">
        <v>0</v>
      </c>
      <c r="C50" s="1" t="s">
        <v>4</v>
      </c>
      <c r="D50" s="2" t="s">
        <v>20</v>
      </c>
      <c r="E50" s="2" t="s">
        <v>21</v>
      </c>
      <c r="F50" s="2" t="s">
        <v>22</v>
      </c>
      <c r="G50" s="3" t="s">
        <v>29</v>
      </c>
      <c r="H50" s="3" t="s">
        <v>30</v>
      </c>
      <c r="I50" s="3" t="s">
        <v>31</v>
      </c>
      <c r="J50" s="58" t="s">
        <v>74</v>
      </c>
      <c r="K50" s="2" t="s">
        <v>35</v>
      </c>
      <c r="L50" s="2" t="s">
        <v>37</v>
      </c>
      <c r="M50" s="41" t="s">
        <v>38</v>
      </c>
      <c r="N50" s="42" t="s">
        <v>23</v>
      </c>
      <c r="O50" s="4" t="s">
        <v>40</v>
      </c>
      <c r="P50" s="4" t="s">
        <v>42</v>
      </c>
      <c r="Q50" s="5" t="s">
        <v>44</v>
      </c>
      <c r="R50" s="5" t="s">
        <v>46</v>
      </c>
    </row>
    <row r="51" spans="1:36" s="6" customFormat="1" ht="15" customHeight="1" thickBot="1" x14ac:dyDescent="0.25">
      <c r="A51" s="88" t="s">
        <v>24</v>
      </c>
      <c r="B51" s="19">
        <f>COUNTIF($A$3:A50,"Lp.")</f>
        <v>4</v>
      </c>
      <c r="C51" s="95" t="s">
        <v>70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6"/>
    </row>
    <row r="52" spans="1:36" s="7" customFormat="1" ht="57" customHeight="1" thickBot="1" x14ac:dyDescent="0.3">
      <c r="A52" s="91" t="s">
        <v>5</v>
      </c>
      <c r="B52" s="14" t="s">
        <v>62</v>
      </c>
      <c r="C52" s="16" t="s">
        <v>1</v>
      </c>
      <c r="D52" s="31">
        <v>50</v>
      </c>
      <c r="E52" s="30">
        <v>120</v>
      </c>
      <c r="F52" s="31">
        <v>120</v>
      </c>
      <c r="G52" s="113" t="s">
        <v>96</v>
      </c>
      <c r="H52" s="114" t="s">
        <v>97</v>
      </c>
      <c r="I52" s="117">
        <v>5909990943012</v>
      </c>
      <c r="J52" s="125" t="s">
        <v>93</v>
      </c>
      <c r="K52" s="121">
        <f>E52</f>
        <v>120</v>
      </c>
      <c r="L52" s="121">
        <f>F52</f>
        <v>120</v>
      </c>
      <c r="M52" s="123">
        <v>4998.6000000000004</v>
      </c>
      <c r="N52" s="124">
        <v>0.08</v>
      </c>
      <c r="O52" s="32">
        <f>ROUND(K52*M52,2)</f>
        <v>599832</v>
      </c>
      <c r="P52" s="32">
        <f>ROUND(O52+O52*N52,2)</f>
        <v>647818.56000000006</v>
      </c>
      <c r="Q52" s="32">
        <f>ROUND(L52*M52,2)</f>
        <v>599832</v>
      </c>
      <c r="R52" s="32">
        <f>ROUND(Q52+Q52*N52,2)</f>
        <v>647818.56000000006</v>
      </c>
    </row>
    <row r="53" spans="1:36" s="7" customFormat="1" ht="12.75" thickBot="1" x14ac:dyDescent="0.3">
      <c r="A53" s="86"/>
      <c r="D53" s="8"/>
      <c r="E53" s="8"/>
      <c r="F53" s="8"/>
      <c r="G53" s="8"/>
      <c r="H53" s="8"/>
      <c r="I53" s="8"/>
      <c r="J53" s="8"/>
      <c r="K53" s="8"/>
      <c r="L53" s="9"/>
      <c r="M53" s="9"/>
      <c r="N53" s="38" t="s">
        <v>11</v>
      </c>
      <c r="O53" s="47">
        <f>SUM(O52:O52)</f>
        <v>599832</v>
      </c>
      <c r="P53" s="47">
        <f>SUM(P52:P52)</f>
        <v>647818.56000000006</v>
      </c>
      <c r="Q53" s="47">
        <f>SUM(Q52:Q52)</f>
        <v>599832</v>
      </c>
      <c r="R53" s="48">
        <f>SUM(R52:R52)</f>
        <v>647818.56000000006</v>
      </c>
      <c r="S53" s="9"/>
      <c r="T53" s="12"/>
      <c r="U53" s="9"/>
      <c r="V53" s="9"/>
      <c r="W53" s="13"/>
    </row>
    <row r="54" spans="1:36" s="7" customFormat="1" ht="12.75" thickBot="1" x14ac:dyDescent="0.3">
      <c r="A54" s="86"/>
      <c r="B54" s="97" t="s">
        <v>72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"/>
      <c r="N54" s="10"/>
      <c r="O54" s="9"/>
      <c r="P54" s="9"/>
      <c r="Q54" s="11"/>
      <c r="R54" s="11"/>
      <c r="S54" s="9"/>
      <c r="T54" s="12"/>
      <c r="U54" s="9"/>
      <c r="V54" s="9"/>
      <c r="W54" s="13"/>
    </row>
    <row r="55" spans="1:36" s="7" customFormat="1" ht="12.75" thickBot="1" x14ac:dyDescent="0.3">
      <c r="A55" s="86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"/>
      <c r="N55" s="10"/>
      <c r="O55" s="49"/>
      <c r="P55" s="35" t="s">
        <v>24</v>
      </c>
      <c r="Q55" s="36">
        <f>COUNTIF($A$3:A54,"Lp.")</f>
        <v>4</v>
      </c>
      <c r="R55" s="50"/>
      <c r="S55" s="9"/>
      <c r="T55" s="12"/>
      <c r="U55" s="9"/>
      <c r="V55" s="9"/>
      <c r="W55" s="13"/>
    </row>
    <row r="56" spans="1:36" s="7" customFormat="1" ht="36.75" thickBot="1" x14ac:dyDescent="0.3">
      <c r="A56" s="86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"/>
      <c r="N56" s="10"/>
      <c r="O56" s="52" t="s">
        <v>12</v>
      </c>
      <c r="P56" s="52" t="s">
        <v>13</v>
      </c>
      <c r="Q56" s="53" t="s">
        <v>58</v>
      </c>
      <c r="R56" s="53" t="s">
        <v>59</v>
      </c>
      <c r="S56" s="9"/>
      <c r="T56" s="12"/>
      <c r="U56" s="9"/>
      <c r="V56" s="9"/>
      <c r="W56" s="13"/>
    </row>
    <row r="57" spans="1:36" s="7" customFormat="1" ht="12.75" thickBot="1" x14ac:dyDescent="0.3">
      <c r="A57" s="86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"/>
      <c r="N57" s="10"/>
      <c r="O57" s="51">
        <f>O53</f>
        <v>599832</v>
      </c>
      <c r="P57" s="39">
        <f t="shared" ref="P57:R57" si="10">P53</f>
        <v>647818.56000000006</v>
      </c>
      <c r="Q57" s="39">
        <f t="shared" si="10"/>
        <v>599832</v>
      </c>
      <c r="R57" s="40">
        <f t="shared" si="10"/>
        <v>647818.56000000006</v>
      </c>
      <c r="S57" s="9"/>
      <c r="T57" s="12"/>
      <c r="U57" s="9"/>
      <c r="V57" s="9"/>
      <c r="W57" s="13"/>
    </row>
    <row r="61" spans="1:36" ht="15.75" thickBot="1" x14ac:dyDescent="0.3"/>
    <row r="62" spans="1:36" ht="15.75" customHeight="1" thickBot="1" x14ac:dyDescent="0.3">
      <c r="X62" s="108" t="s">
        <v>66</v>
      </c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10"/>
    </row>
    <row r="63" spans="1:36" x14ac:dyDescent="0.25">
      <c r="X63" s="111" t="s">
        <v>67</v>
      </c>
      <c r="Y63" s="99" t="s">
        <v>52</v>
      </c>
      <c r="Z63" s="99"/>
      <c r="AA63" s="99"/>
      <c r="AB63" s="99" t="s">
        <v>56</v>
      </c>
      <c r="AC63" s="99"/>
      <c r="AD63" s="99"/>
      <c r="AE63" s="99" t="s">
        <v>14</v>
      </c>
      <c r="AF63" s="99"/>
      <c r="AG63" s="99"/>
      <c r="AH63" s="99" t="s">
        <v>15</v>
      </c>
      <c r="AI63" s="99"/>
      <c r="AJ63" s="99"/>
    </row>
    <row r="64" spans="1:36" x14ac:dyDescent="0.25">
      <c r="X64" s="112"/>
      <c r="Y64" s="70" t="s">
        <v>53</v>
      </c>
      <c r="Z64" s="71" t="s">
        <v>54</v>
      </c>
      <c r="AA64" s="72" t="s">
        <v>55</v>
      </c>
      <c r="AB64" s="70" t="s">
        <v>53</v>
      </c>
      <c r="AC64" s="71" t="s">
        <v>54</v>
      </c>
      <c r="AD64" s="72" t="s">
        <v>55</v>
      </c>
      <c r="AE64" s="70" t="s">
        <v>53</v>
      </c>
      <c r="AF64" s="71" t="s">
        <v>54</v>
      </c>
      <c r="AG64" s="72" t="s">
        <v>55</v>
      </c>
      <c r="AH64" s="70" t="s">
        <v>53</v>
      </c>
      <c r="AI64" s="71" t="s">
        <v>54</v>
      </c>
      <c r="AJ64" s="72" t="s">
        <v>55</v>
      </c>
    </row>
    <row r="65" spans="23:36" x14ac:dyDescent="0.25">
      <c r="W65" s="85"/>
      <c r="X65" s="77" t="s">
        <v>9</v>
      </c>
      <c r="Y65" s="78">
        <f>Y16</f>
        <v>1553753.6</v>
      </c>
      <c r="Z65" s="84">
        <f>Z16</f>
        <v>698270.75000000012</v>
      </c>
      <c r="AA65" s="79">
        <f>AA16</f>
        <v>1773656.3</v>
      </c>
      <c r="AB65" s="78">
        <f>AB16</f>
        <v>1678053.8900000001</v>
      </c>
      <c r="AC65" s="84">
        <f>AC16</f>
        <v>754132.39999999991</v>
      </c>
      <c r="AD65" s="79">
        <f>AD16</f>
        <v>1915548.8</v>
      </c>
      <c r="AE65" s="78">
        <f>AE16</f>
        <v>1525264.9</v>
      </c>
      <c r="AF65" s="84">
        <f>AF16</f>
        <v>638294.30000000005</v>
      </c>
      <c r="AG65" s="79">
        <f>AG16</f>
        <v>2226456.4</v>
      </c>
      <c r="AH65" s="78">
        <f>AH16</f>
        <v>1647286.09</v>
      </c>
      <c r="AI65" s="84">
        <f>AI16</f>
        <v>689357.84</v>
      </c>
      <c r="AJ65" s="79">
        <f>AJ16</f>
        <v>2404572.9099999997</v>
      </c>
    </row>
    <row r="66" spans="23:36" x14ac:dyDescent="0.25">
      <c r="W66" s="85"/>
      <c r="X66" s="77" t="s">
        <v>10</v>
      </c>
      <c r="Y66" s="78">
        <f>Y31</f>
        <v>62850</v>
      </c>
      <c r="Z66" s="84">
        <f>Z31</f>
        <v>16760</v>
      </c>
      <c r="AA66" s="79">
        <f>AA31</f>
        <v>0</v>
      </c>
      <c r="AB66" s="78">
        <f>AB31</f>
        <v>67878</v>
      </c>
      <c r="AC66" s="84">
        <f>AC31</f>
        <v>18100.8</v>
      </c>
      <c r="AD66" s="79">
        <f>AD31</f>
        <v>0</v>
      </c>
      <c r="AE66" s="78">
        <f>AE31</f>
        <v>62850</v>
      </c>
      <c r="AF66" s="84">
        <f>AF31</f>
        <v>15712.5</v>
      </c>
      <c r="AG66" s="79">
        <f>AG31</f>
        <v>0</v>
      </c>
      <c r="AH66" s="78">
        <f>AH31</f>
        <v>67878</v>
      </c>
      <c r="AI66" s="84">
        <f>AI31</f>
        <v>16969.5</v>
      </c>
      <c r="AJ66" s="79">
        <f>AJ31</f>
        <v>0</v>
      </c>
    </row>
    <row r="67" spans="23:36" x14ac:dyDescent="0.25">
      <c r="X67" s="77" t="s">
        <v>68</v>
      </c>
      <c r="Y67" s="80"/>
      <c r="Z67" s="80"/>
      <c r="AA67" s="79">
        <f>O45</f>
        <v>724824</v>
      </c>
      <c r="AB67" s="80"/>
      <c r="AC67" s="80"/>
      <c r="AD67" s="79">
        <f>P45</f>
        <v>782809.91999999993</v>
      </c>
      <c r="AE67" s="80"/>
      <c r="AF67" s="80"/>
      <c r="AG67" s="79">
        <f>Q45</f>
        <v>664422</v>
      </c>
      <c r="AH67" s="80"/>
      <c r="AI67" s="80"/>
      <c r="AJ67" s="79">
        <f>R45</f>
        <v>717575.76</v>
      </c>
    </row>
    <row r="68" spans="23:36" ht="15.75" thickBot="1" x14ac:dyDescent="0.3">
      <c r="X68" s="77" t="s">
        <v>69</v>
      </c>
      <c r="Y68" s="80"/>
      <c r="Z68" s="80"/>
      <c r="AA68" s="79">
        <f>O57</f>
        <v>599832</v>
      </c>
      <c r="AB68" s="80"/>
      <c r="AC68" s="80"/>
      <c r="AD68" s="79">
        <f>P57</f>
        <v>647818.56000000006</v>
      </c>
      <c r="AE68" s="80"/>
      <c r="AF68" s="80"/>
      <c r="AG68" s="79">
        <f>Q57</f>
        <v>599832</v>
      </c>
      <c r="AH68" s="80"/>
      <c r="AI68" s="80"/>
      <c r="AJ68" s="79">
        <f>R57</f>
        <v>647818.56000000006</v>
      </c>
    </row>
    <row r="69" spans="23:36" ht="15.75" thickBot="1" x14ac:dyDescent="0.3">
      <c r="X69" s="103" t="s">
        <v>11</v>
      </c>
      <c r="Y69" s="81">
        <f>SUM(Y65:Y68)</f>
        <v>1616603.6</v>
      </c>
      <c r="Z69" s="82">
        <f>SUM(Z65:Z68)</f>
        <v>715030.75000000012</v>
      </c>
      <c r="AA69" s="83">
        <f>SUM(AA65:AA68)</f>
        <v>3098312.3</v>
      </c>
      <c r="AB69" s="81">
        <f>SUM(AB65:AB68)</f>
        <v>1745931.8900000001</v>
      </c>
      <c r="AC69" s="82">
        <f>SUM(AC65:AC68)</f>
        <v>772233.2</v>
      </c>
      <c r="AD69" s="83">
        <f>SUM(AD65:AD68)</f>
        <v>3346177.28</v>
      </c>
      <c r="AE69" s="81">
        <f>SUM(AE65:AE68)</f>
        <v>1588114.9</v>
      </c>
      <c r="AF69" s="82">
        <f>SUM(AF65:AF68)</f>
        <v>654006.80000000005</v>
      </c>
      <c r="AG69" s="83">
        <f>SUM(AG65:AG68)</f>
        <v>3490710.4</v>
      </c>
      <c r="AH69" s="81">
        <f>SUM(AH65:AH68)</f>
        <v>1715164.09</v>
      </c>
      <c r="AI69" s="82">
        <f>SUM(AI65:AI68)</f>
        <v>706327.34</v>
      </c>
      <c r="AJ69" s="83">
        <f>SUM(AJ65:AJ68)</f>
        <v>3769967.23</v>
      </c>
    </row>
    <row r="70" spans="23:36" ht="15.75" thickBot="1" x14ac:dyDescent="0.3">
      <c r="X70" s="104"/>
      <c r="Y70" s="105">
        <f>SUM(Y69:AA69)</f>
        <v>5429946.6500000004</v>
      </c>
      <c r="Z70" s="106"/>
      <c r="AA70" s="107"/>
      <c r="AB70" s="105">
        <f t="shared" ref="AB70" si="11">SUM(AB69:AD69)</f>
        <v>5864342.3699999992</v>
      </c>
      <c r="AC70" s="106"/>
      <c r="AD70" s="107"/>
      <c r="AE70" s="105">
        <f t="shared" ref="AE70" si="12">SUM(AE69:AG69)</f>
        <v>5732832.0999999996</v>
      </c>
      <c r="AF70" s="106"/>
      <c r="AG70" s="107"/>
      <c r="AH70" s="105">
        <f t="shared" ref="AH70" si="13">SUM(AH69:AJ69)</f>
        <v>6191458.6600000001</v>
      </c>
      <c r="AI70" s="106"/>
      <c r="AJ70" s="107"/>
    </row>
  </sheetData>
  <mergeCells count="34">
    <mergeCell ref="C38:R38"/>
    <mergeCell ref="X69:X70"/>
    <mergeCell ref="Y70:AA70"/>
    <mergeCell ref="AB70:AD70"/>
    <mergeCell ref="AE70:AG70"/>
    <mergeCell ref="AH70:AJ70"/>
    <mergeCell ref="X62:AJ62"/>
    <mergeCell ref="X63:X64"/>
    <mergeCell ref="Y63:AA63"/>
    <mergeCell ref="AB63:AD63"/>
    <mergeCell ref="AE63:AG63"/>
    <mergeCell ref="AH63:AJ63"/>
    <mergeCell ref="B54:L57"/>
    <mergeCell ref="C51:R51"/>
    <mergeCell ref="B42:L45"/>
    <mergeCell ref="AH29:AJ29"/>
    <mergeCell ref="Y32:AA32"/>
    <mergeCell ref="AB32:AD32"/>
    <mergeCell ref="AE32:AG32"/>
    <mergeCell ref="AH32:AJ32"/>
    <mergeCell ref="Y14:AA14"/>
    <mergeCell ref="AB14:AD14"/>
    <mergeCell ref="AE14:AG14"/>
    <mergeCell ref="AH14:AJ14"/>
    <mergeCell ref="Y17:AA17"/>
    <mergeCell ref="AB17:AD17"/>
    <mergeCell ref="AE17:AG17"/>
    <mergeCell ref="AH17:AJ17"/>
    <mergeCell ref="C6:R6"/>
    <mergeCell ref="C24:R24"/>
    <mergeCell ref="Y29:AA29"/>
    <mergeCell ref="AB29:AD29"/>
    <mergeCell ref="AE29:AG29"/>
    <mergeCell ref="A1:R1"/>
  </mergeCells>
  <phoneticPr fontId="17" type="noConversion"/>
  <conditionalFormatting sqref="B6">
    <cfRule type="duplicateValues" dxfId="47" priority="124"/>
  </conditionalFormatting>
  <conditionalFormatting sqref="B24">
    <cfRule type="duplicateValues" dxfId="46" priority="123"/>
  </conditionalFormatting>
  <conditionalFormatting sqref="B38">
    <cfRule type="duplicateValues" dxfId="10" priority="45"/>
  </conditionalFormatting>
  <conditionalFormatting sqref="B51">
    <cfRule type="duplicateValues" dxfId="0" priority="35"/>
  </conditionalFormatting>
  <pageMargins left="0.11811023622047245" right="0.11811023622047245" top="0.35433070866141736" bottom="0.15748031496062992" header="0.11811023622047245" footer="0.11811023622047245"/>
  <pageSetup paperSize="9" scale="27" fitToHeight="0" orientation="landscape" horizontalDpi="4294967293" verticalDpi="4294967293" r:id="rId1"/>
  <headerFooter>
    <oddHeader>&amp;L187/PN/ZP/D/2024&amp;CFormularz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Krysik, Piotr /PL</cp:lastModifiedBy>
  <cp:lastPrinted>2024-12-18T13:05:09Z</cp:lastPrinted>
  <dcterms:created xsi:type="dcterms:W3CDTF">2023-01-03T08:32:40Z</dcterms:created>
  <dcterms:modified xsi:type="dcterms:W3CDTF">2024-12-18T13:05:55Z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088468-0951-4aef-9cc3-0a346e475ddc_Enabled">
    <vt:lpwstr>true</vt:lpwstr>
  </property>
  <property fmtid="{D5CDD505-2E9C-101B-9397-08002B2CF9AE}" pid="3" name="MSIP_Label_d9088468-0951-4aef-9cc3-0a346e475ddc_SetDate">
    <vt:lpwstr>2024-12-18T12:48:15Z</vt:lpwstr>
  </property>
  <property fmtid="{D5CDD505-2E9C-101B-9397-08002B2CF9AE}" pid="4" name="MSIP_Label_d9088468-0951-4aef-9cc3-0a346e475ddc_Method">
    <vt:lpwstr>Privileged</vt:lpwstr>
  </property>
  <property fmtid="{D5CDD505-2E9C-101B-9397-08002B2CF9AE}" pid="5" name="MSIP_Label_d9088468-0951-4aef-9cc3-0a346e475ddc_Name">
    <vt:lpwstr>Public</vt:lpwstr>
  </property>
  <property fmtid="{D5CDD505-2E9C-101B-9397-08002B2CF9AE}" pid="6" name="MSIP_Label_d9088468-0951-4aef-9cc3-0a346e475ddc_SiteId">
    <vt:lpwstr>aca3c8d6-aa71-4e1a-a10e-03572fc58c0b</vt:lpwstr>
  </property>
  <property fmtid="{D5CDD505-2E9C-101B-9397-08002B2CF9AE}" pid="7" name="MSIP_Label_d9088468-0951-4aef-9cc3-0a346e475ddc_ActionId">
    <vt:lpwstr>45622883-8c6a-4262-82bb-74dae733e0bd</vt:lpwstr>
  </property>
  <property fmtid="{D5CDD505-2E9C-101B-9397-08002B2CF9AE}" pid="8" name="MSIP_Label_d9088468-0951-4aef-9cc3-0a346e475ddc_ContentBits">
    <vt:lpwstr>0</vt:lpwstr>
  </property>
</Properties>
</file>